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B329" i="9" s="1"/>
  <c r="F329" i="9"/>
  <c r="H328" i="9"/>
  <c r="G328" i="9"/>
  <c r="E328" i="9" s="1"/>
  <c r="B328" i="9" s="1"/>
  <c r="F328" i="9"/>
  <c r="H327" i="9"/>
  <c r="E327" i="9" s="1"/>
  <c r="B327" i="9" s="1"/>
  <c r="G327" i="9"/>
  <c r="F327" i="9"/>
  <c r="H326" i="9"/>
  <c r="E326" i="9" s="1"/>
  <c r="B326" i="9" s="1"/>
  <c r="G326" i="9"/>
  <c r="F326" i="9"/>
  <c r="H325" i="9"/>
  <c r="G325" i="9"/>
  <c r="E325" i="9" s="1"/>
  <c r="B325" i="9" s="1"/>
  <c r="F325" i="9"/>
  <c r="H324" i="9"/>
  <c r="G324" i="9"/>
  <c r="E324" i="9" s="1"/>
  <c r="B324" i="9" s="1"/>
  <c r="F324" i="9"/>
  <c r="H323" i="9"/>
  <c r="E323" i="9" s="1"/>
  <c r="G323" i="9"/>
  <c r="F323" i="9"/>
  <c r="B323" i="9"/>
  <c r="H322" i="9"/>
  <c r="G322" i="9"/>
  <c r="E322" i="9" s="1"/>
  <c r="B322" i="9" s="1"/>
  <c r="F322" i="9"/>
  <c r="H321" i="9"/>
  <c r="G321" i="9"/>
  <c r="E321" i="9" s="1"/>
  <c r="F321" i="9"/>
  <c r="H320" i="9"/>
  <c r="G320" i="9"/>
  <c r="F320" i="9"/>
  <c r="H319" i="9"/>
  <c r="E319" i="9" s="1"/>
  <c r="B319" i="9" s="1"/>
  <c r="G319" i="9"/>
  <c r="F319" i="9"/>
  <c r="H318" i="9"/>
  <c r="G318" i="9"/>
  <c r="F318" i="9"/>
  <c r="E318" i="9"/>
  <c r="B318" i="9" s="1"/>
  <c r="H317" i="9"/>
  <c r="G317" i="9"/>
  <c r="F317" i="9"/>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E305" i="9" s="1"/>
  <c r="B305" i="9" s="1"/>
  <c r="G305" i="9"/>
  <c r="F305" i="9"/>
  <c r="H304" i="9"/>
  <c r="E304" i="9" s="1"/>
  <c r="B304" i="9" s="1"/>
  <c r="G304" i="9"/>
  <c r="F304" i="9"/>
  <c r="H303" i="9"/>
  <c r="G303" i="9"/>
  <c r="E303" i="9" s="1"/>
  <c r="F303" i="9"/>
  <c r="F302" i="9"/>
  <c r="F301" i="9"/>
  <c r="F298" i="9" s="1"/>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E290" i="9"/>
  <c r="M289" i="9"/>
  <c r="L289" i="9"/>
  <c r="F289" i="9"/>
  <c r="E289" i="9"/>
  <c r="B289" i="9" s="1"/>
  <c r="M288" i="9"/>
  <c r="L288" i="9"/>
  <c r="F288" i="9"/>
  <c r="E288" i="9"/>
  <c r="M287" i="9"/>
  <c r="L287" i="9"/>
  <c r="F287" i="9" s="1"/>
  <c r="B287" i="9" s="1"/>
  <c r="E287" i="9"/>
  <c r="M286" i="9"/>
  <c r="L286" i="9"/>
  <c r="E286" i="9"/>
  <c r="M285" i="9"/>
  <c r="L285" i="9"/>
  <c r="F285" i="9"/>
  <c r="E285" i="9"/>
  <c r="B285" i="9" s="1"/>
  <c r="M284" i="9"/>
  <c r="L284" i="9"/>
  <c r="F284" i="9"/>
  <c r="E284" i="9"/>
  <c r="B284" i="9" s="1"/>
  <c r="M283" i="9"/>
  <c r="L283" i="9"/>
  <c r="F283" i="9" s="1"/>
  <c r="B283" i="9" s="1"/>
  <c r="E283" i="9"/>
  <c r="M282" i="9"/>
  <c r="L282" i="9"/>
  <c r="E282" i="9"/>
  <c r="M281" i="9"/>
  <c r="L281" i="9"/>
  <c r="F281" i="9"/>
  <c r="E281" i="9"/>
  <c r="B281" i="9" s="1"/>
  <c r="M280" i="9"/>
  <c r="L280" i="9"/>
  <c r="F280" i="9"/>
  <c r="E280" i="9"/>
  <c r="M279" i="9"/>
  <c r="L279" i="9"/>
  <c r="F279" i="9" s="1"/>
  <c r="B279" i="9" s="1"/>
  <c r="E279" i="9"/>
  <c r="M278" i="9"/>
  <c r="L278" i="9"/>
  <c r="F278" i="9" s="1"/>
  <c r="B278" i="9" s="1"/>
  <c r="E278" i="9"/>
  <c r="M277" i="9"/>
  <c r="L277" i="9"/>
  <c r="F277" i="9"/>
  <c r="E277" i="9"/>
  <c r="B277" i="9" s="1"/>
  <c r="M276" i="9"/>
  <c r="L276" i="9"/>
  <c r="F276" i="9"/>
  <c r="E276" i="9"/>
  <c r="B276" i="9" s="1"/>
  <c r="M275" i="9"/>
  <c r="L275" i="9"/>
  <c r="F275" i="9" s="1"/>
  <c r="B275" i="9" s="1"/>
  <c r="E275" i="9"/>
  <c r="M274" i="9"/>
  <c r="L274" i="9"/>
  <c r="E274" i="9"/>
  <c r="M273" i="9"/>
  <c r="L273" i="9"/>
  <c r="F273" i="9"/>
  <c r="E273" i="9"/>
  <c r="B273" i="9" s="1"/>
  <c r="M272" i="9"/>
  <c r="L272" i="9"/>
  <c r="F272" i="9"/>
  <c r="E272" i="9"/>
  <c r="M271" i="9"/>
  <c r="L271" i="9"/>
  <c r="F271" i="9" s="1"/>
  <c r="B271" i="9" s="1"/>
  <c r="E271" i="9"/>
  <c r="M270" i="9"/>
  <c r="L270" i="9"/>
  <c r="F270" i="9" s="1"/>
  <c r="E270" i="9"/>
  <c r="B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F254" i="9" s="1"/>
  <c r="E254" i="9"/>
  <c r="B254" i="9"/>
  <c r="M253" i="9"/>
  <c r="L253" i="9"/>
  <c r="F253" i="9"/>
  <c r="E253" i="9"/>
  <c r="B253" i="9" s="1"/>
  <c r="M252" i="9"/>
  <c r="L252" i="9"/>
  <c r="F252" i="9"/>
  <c r="E252" i="9"/>
  <c r="B252" i="9" s="1"/>
  <c r="M251" i="9"/>
  <c r="L251" i="9"/>
  <c r="F251" i="9" s="1"/>
  <c r="B251" i="9" s="1"/>
  <c r="E251" i="9"/>
  <c r="M250" i="9"/>
  <c r="L250" i="9"/>
  <c r="E250" i="9"/>
  <c r="M249" i="9"/>
  <c r="L249" i="9"/>
  <c r="F249" i="9"/>
  <c r="E249" i="9"/>
  <c r="M248" i="9"/>
  <c r="L248" i="9"/>
  <c r="F248" i="9"/>
  <c r="E248" i="9"/>
  <c r="M247" i="9"/>
  <c r="L247" i="9"/>
  <c r="E247" i="9"/>
  <c r="M246" i="9"/>
  <c r="L246" i="9"/>
  <c r="E246" i="9"/>
  <c r="M245" i="9"/>
  <c r="L245" i="9"/>
  <c r="F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F237" i="9" s="1"/>
  <c r="B237" i="9" s="1"/>
  <c r="L237" i="9"/>
  <c r="E237" i="9"/>
  <c r="M236" i="9"/>
  <c r="L236" i="9"/>
  <c r="E236" i="9"/>
  <c r="M235" i="9"/>
  <c r="L235" i="9"/>
  <c r="F235" i="9" s="1"/>
  <c r="B235" i="9" s="1"/>
  <c r="E235" i="9"/>
  <c r="M234" i="9"/>
  <c r="L234" i="9"/>
  <c r="E234" i="9"/>
  <c r="M233" i="9"/>
  <c r="F233" i="9" s="1"/>
  <c r="B233" i="9" s="1"/>
  <c r="L233" i="9"/>
  <c r="E233" i="9"/>
  <c r="M232" i="9"/>
  <c r="L232" i="9"/>
  <c r="E232" i="9"/>
  <c r="M231" i="9"/>
  <c r="L231" i="9"/>
  <c r="F231" i="9" s="1"/>
  <c r="B231" i="9" s="1"/>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B86" i="9" s="1"/>
  <c r="F86" i="9"/>
  <c r="H85" i="9"/>
  <c r="G85" i="9"/>
  <c r="E85" i="9" s="1"/>
  <c r="B85" i="9" s="1"/>
  <c r="F85" i="9"/>
  <c r="H84" i="9"/>
  <c r="E84" i="9" s="1"/>
  <c r="B84" i="9" s="1"/>
  <c r="G84" i="9"/>
  <c r="F84" i="9"/>
  <c r="H83" i="9"/>
  <c r="E83" i="9" s="1"/>
  <c r="B83" i="9" s="1"/>
  <c r="G83" i="9"/>
  <c r="F83" i="9"/>
  <c r="H82" i="9"/>
  <c r="G82" i="9"/>
  <c r="F82" i="9"/>
  <c r="H81" i="9"/>
  <c r="G81" i="9"/>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E50" i="9" s="1"/>
  <c r="B50" i="9" s="1"/>
  <c r="F50" i="9"/>
  <c r="H49" i="9"/>
  <c r="G49" i="9"/>
  <c r="E49" i="9" s="1"/>
  <c r="B49" i="9" s="1"/>
  <c r="F49" i="9"/>
  <c r="H48" i="9"/>
  <c r="E48" i="9" s="1"/>
  <c r="G48" i="9"/>
  <c r="F48" i="9"/>
  <c r="B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G40" i="9"/>
  <c r="F40" i="9"/>
  <c r="B40" i="9"/>
  <c r="H39" i="9"/>
  <c r="E39" i="9" s="1"/>
  <c r="B39" i="9" s="1"/>
  <c r="G39" i="9"/>
  <c r="F39" i="9"/>
  <c r="H38" i="9"/>
  <c r="G38" i="9"/>
  <c r="E38" i="9" s="1"/>
  <c r="F38" i="9"/>
  <c r="H37" i="9"/>
  <c r="G37" i="9"/>
  <c r="E37" i="9" s="1"/>
  <c r="B37" i="9" s="1"/>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F30" i="9"/>
  <c r="H29" i="9"/>
  <c r="G29" i="9"/>
  <c r="F29" i="9"/>
  <c r="E29" i="9"/>
  <c r="B29" i="9" s="1"/>
  <c r="H28" i="9"/>
  <c r="G28" i="9"/>
  <c r="F28" i="9"/>
  <c r="E28" i="9"/>
  <c r="B28" i="9" s="1"/>
  <c r="H27" i="9"/>
  <c r="G27" i="9"/>
  <c r="E27" i="9" s="1"/>
  <c r="B27" i="9" s="1"/>
  <c r="F27" i="9"/>
  <c r="H26" i="9"/>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D27" i="8"/>
  <c r="D25" i="8" s="1"/>
  <c r="C1602" i="1" s="1"/>
  <c r="G1602" i="1" s="1"/>
  <c r="D18" i="8"/>
  <c r="D8" i="8"/>
  <c r="E44" i="7"/>
  <c r="D44" i="7"/>
  <c r="E39" i="7"/>
  <c r="D39" i="7"/>
  <c r="E38" i="7"/>
  <c r="E30" i="7"/>
  <c r="D30" i="7"/>
  <c r="E23" i="7"/>
  <c r="E22" i="7" s="1"/>
  <c r="I34" i="3" s="1"/>
  <c r="D23" i="7"/>
  <c r="D22" i="7"/>
  <c r="E14" i="7"/>
  <c r="E6" i="7" s="1"/>
  <c r="D1539" i="1" s="1"/>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F118" i="6" s="1"/>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G1301" i="1" s="1"/>
  <c r="D297" i="5"/>
  <c r="D296" i="5" s="1"/>
  <c r="F296" i="5"/>
  <c r="F295" i="5"/>
  <c r="F294" i="5"/>
  <c r="F293" i="5"/>
  <c r="F292" i="5"/>
  <c r="E291" i="5"/>
  <c r="D1295" i="1" s="1"/>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4" i="5"/>
  <c r="F43" i="5"/>
  <c r="F42" i="5"/>
  <c r="E41" i="5"/>
  <c r="F41" i="5"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4" i="4"/>
  <c r="F533" i="4"/>
  <c r="E532" i="4"/>
  <c r="D532" i="4"/>
  <c r="F532" i="4" s="1"/>
  <c r="F531" i="4"/>
  <c r="F530" i="4"/>
  <c r="F529" i="4"/>
  <c r="E529" i="4"/>
  <c r="D529" i="4"/>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3" i="4" s="1"/>
  <c r="F472" i="4"/>
  <c r="F471" i="4"/>
  <c r="E470" i="4"/>
  <c r="D470" i="4"/>
  <c r="F469" i="4"/>
  <c r="F468" i="4"/>
  <c r="F467" i="4"/>
  <c r="E467" i="4"/>
  <c r="E466" i="4" s="1"/>
  <c r="D467" i="4"/>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3" i="1" s="1"/>
  <c r="D428" i="4"/>
  <c r="F427" i="4"/>
  <c r="E427" i="4"/>
  <c r="D422" i="1" s="1"/>
  <c r="H422" i="1" s="1"/>
  <c r="D427" i="4"/>
  <c r="D648" i="4" s="1"/>
  <c r="F426" i="4"/>
  <c r="E426" i="4"/>
  <c r="D421" i="1" s="1"/>
  <c r="H421" i="1"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F366" i="4"/>
  <c r="E366" i="4"/>
  <c r="D366" i="4"/>
  <c r="F365" i="4"/>
  <c r="F364" i="4"/>
  <c r="F363" i="4"/>
  <c r="E362" i="4"/>
  <c r="E361" i="4" s="1"/>
  <c r="D362" i="4"/>
  <c r="F362" i="4" s="1"/>
  <c r="D361" i="4"/>
  <c r="D360" i="4" s="1"/>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F309" i="4" s="1"/>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E221" i="4" s="1"/>
  <c r="D225" i="4"/>
  <c r="F224" i="4"/>
  <c r="F223" i="4"/>
  <c r="F222"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D134" i="4"/>
  <c r="F134" i="4" s="1"/>
  <c r="F133" i="4"/>
  <c r="F132" i="4"/>
  <c r="F131" i="4"/>
  <c r="F130" i="4"/>
  <c r="F129" i="4"/>
  <c r="E129" i="4"/>
  <c r="E125" i="4" s="1"/>
  <c r="D129" i="4"/>
  <c r="F128" i="4"/>
  <c r="F127" i="4"/>
  <c r="F126" i="4"/>
  <c r="E126" i="4"/>
  <c r="D126" i="4"/>
  <c r="D125" i="4" s="1"/>
  <c r="F125" i="4" s="1"/>
  <c r="F124" i="4"/>
  <c r="F123" i="4"/>
  <c r="F122" i="4"/>
  <c r="F121" i="4"/>
  <c r="E120" i="4"/>
  <c r="D116" i="1"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D82"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F65" i="4"/>
  <c r="E64" i="4"/>
  <c r="D64" i="4"/>
  <c r="F64" i="4" s="1"/>
  <c r="F63" i="4"/>
  <c r="F62" i="4"/>
  <c r="E61" i="4"/>
  <c r="F61" i="4" s="1"/>
  <c r="D61" i="4"/>
  <c r="F60" i="4"/>
  <c r="F59" i="4"/>
  <c r="E58" i="4"/>
  <c r="F58" i="4" s="1"/>
  <c r="D58" i="4"/>
  <c r="F57" i="4"/>
  <c r="F56" i="4"/>
  <c r="F55" i="4"/>
  <c r="F54" i="4"/>
  <c r="F53" i="4"/>
  <c r="E53" i="4"/>
  <c r="D53" i="4"/>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D7" i="4" s="1"/>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H1682" i="1"/>
  <c r="G1682" i="1"/>
  <c r="C1682" i="1"/>
  <c r="C1680" i="1"/>
  <c r="C1679" i="1"/>
  <c r="G1679" i="1" s="1"/>
  <c r="H1678" i="1"/>
  <c r="G1678" i="1"/>
  <c r="C1678" i="1"/>
  <c r="C1677" i="1"/>
  <c r="C1676" i="1"/>
  <c r="H1676" i="1" s="1"/>
  <c r="C1675" i="1"/>
  <c r="H1674" i="1"/>
  <c r="G1674" i="1"/>
  <c r="C1674" i="1"/>
  <c r="H1673" i="1"/>
  <c r="C1673" i="1"/>
  <c r="G1673" i="1" s="1"/>
  <c r="C1672" i="1"/>
  <c r="C1671" i="1"/>
  <c r="G1671" i="1" s="1"/>
  <c r="H1670" i="1"/>
  <c r="G1670" i="1"/>
  <c r="C1670" i="1"/>
  <c r="C1669" i="1"/>
  <c r="C1668" i="1"/>
  <c r="H1668" i="1" s="1"/>
  <c r="C1667" i="1"/>
  <c r="H1666" i="1"/>
  <c r="G1666" i="1"/>
  <c r="C1666" i="1"/>
  <c r="H1665" i="1"/>
  <c r="C1665" i="1"/>
  <c r="G1665" i="1" s="1"/>
  <c r="C1664" i="1"/>
  <c r="C1663" i="1"/>
  <c r="G1663" i="1" s="1"/>
  <c r="H1662" i="1"/>
  <c r="G1662" i="1"/>
  <c r="C1662" i="1"/>
  <c r="C1661" i="1"/>
  <c r="C1660" i="1"/>
  <c r="H1660" i="1" s="1"/>
  <c r="C1659" i="1"/>
  <c r="H1658" i="1"/>
  <c r="G1658" i="1"/>
  <c r="C1658" i="1"/>
  <c r="H1657" i="1"/>
  <c r="C1657" i="1"/>
  <c r="G1657" i="1" s="1"/>
  <c r="C1656" i="1"/>
  <c r="C1655" i="1"/>
  <c r="G1655" i="1" s="1"/>
  <c r="H1654" i="1"/>
  <c r="G1654" i="1"/>
  <c r="C1654" i="1"/>
  <c r="C1653" i="1"/>
  <c r="C1652" i="1"/>
  <c r="H1652" i="1" s="1"/>
  <c r="C1651" i="1"/>
  <c r="H1650" i="1"/>
  <c r="G1650" i="1"/>
  <c r="C1650" i="1"/>
  <c r="H1649" i="1"/>
  <c r="C1649" i="1"/>
  <c r="G1649" i="1" s="1"/>
  <c r="C1648" i="1"/>
  <c r="C1647" i="1"/>
  <c r="G1647" i="1" s="1"/>
  <c r="H1646" i="1"/>
  <c r="G1646" i="1"/>
  <c r="C1646" i="1"/>
  <c r="C1645" i="1"/>
  <c r="C1644" i="1"/>
  <c r="H1644" i="1" s="1"/>
  <c r="C1643" i="1"/>
  <c r="H1642" i="1"/>
  <c r="G1642" i="1"/>
  <c r="C1642" i="1"/>
  <c r="H1641" i="1"/>
  <c r="C1641" i="1"/>
  <c r="G1641" i="1" s="1"/>
  <c r="C1640" i="1"/>
  <c r="C1639" i="1"/>
  <c r="G1639" i="1" s="1"/>
  <c r="H1638" i="1"/>
  <c r="G1638" i="1"/>
  <c r="C1638" i="1"/>
  <c r="C1637" i="1"/>
  <c r="C1636" i="1"/>
  <c r="H1636" i="1" s="1"/>
  <c r="C1635" i="1"/>
  <c r="H1634" i="1"/>
  <c r="G1634" i="1"/>
  <c r="C1634" i="1"/>
  <c r="H1633" i="1"/>
  <c r="C1633" i="1"/>
  <c r="G1633" i="1" s="1"/>
  <c r="C1632" i="1"/>
  <c r="C1631" i="1"/>
  <c r="G1631" i="1" s="1"/>
  <c r="H1630" i="1"/>
  <c r="G1630" i="1"/>
  <c r="C1630" i="1"/>
  <c r="C1629" i="1"/>
  <c r="C1627" i="1"/>
  <c r="H1626" i="1"/>
  <c r="G1626" i="1"/>
  <c r="C1626" i="1"/>
  <c r="H1625" i="1"/>
  <c r="C1625" i="1"/>
  <c r="G1625" i="1" s="1"/>
  <c r="C1624" i="1"/>
  <c r="C1623" i="1"/>
  <c r="G1623" i="1" s="1"/>
  <c r="G1620" i="1"/>
  <c r="C1620" i="1"/>
  <c r="H1620" i="1" s="1"/>
  <c r="H1619" i="1"/>
  <c r="C1619" i="1"/>
  <c r="G1619" i="1" s="1"/>
  <c r="C1618" i="1"/>
  <c r="H1618" i="1" s="1"/>
  <c r="H1617" i="1"/>
  <c r="G1617" i="1"/>
  <c r="C1617" i="1"/>
  <c r="G1616" i="1"/>
  <c r="C1616" i="1"/>
  <c r="H1616" i="1" s="1"/>
  <c r="H1615" i="1"/>
  <c r="C1615" i="1"/>
  <c r="G1615" i="1" s="1"/>
  <c r="H1614" i="1"/>
  <c r="C1614" i="1"/>
  <c r="G1614" i="1" s="1"/>
  <c r="C1613" i="1"/>
  <c r="H1613" i="1" s="1"/>
  <c r="G1612" i="1"/>
  <c r="C1612" i="1"/>
  <c r="H1612" i="1" s="1"/>
  <c r="C1611" i="1"/>
  <c r="G1611" i="1" s="1"/>
  <c r="C1610" i="1"/>
  <c r="H1610" i="1" s="1"/>
  <c r="H1609" i="1"/>
  <c r="G1609" i="1"/>
  <c r="C1609" i="1"/>
  <c r="G1608" i="1"/>
  <c r="C1608" i="1"/>
  <c r="H1608" i="1" s="1"/>
  <c r="C1607" i="1"/>
  <c r="G1607" i="1" s="1"/>
  <c r="C1606" i="1"/>
  <c r="H1606" i="1" s="1"/>
  <c r="C1605" i="1"/>
  <c r="H1605" i="1" s="1"/>
  <c r="H1603" i="1"/>
  <c r="C1603" i="1"/>
  <c r="G1603" i="1" s="1"/>
  <c r="C1601" i="1"/>
  <c r="C1600" i="1"/>
  <c r="H1600" i="1" s="1"/>
  <c r="C1599" i="1"/>
  <c r="H1598" i="1"/>
  <c r="G1598" i="1"/>
  <c r="C1598" i="1"/>
  <c r="H1597" i="1"/>
  <c r="C1597" i="1"/>
  <c r="G1597" i="1" s="1"/>
  <c r="C1596" i="1"/>
  <c r="C1595" i="1"/>
  <c r="G1595" i="1" s="1"/>
  <c r="G1594" i="1"/>
  <c r="C1594" i="1"/>
  <c r="H1594" i="1" s="1"/>
  <c r="C1593" i="1"/>
  <c r="C1592" i="1"/>
  <c r="H1592" i="1" s="1"/>
  <c r="C1591" i="1"/>
  <c r="H1590" i="1"/>
  <c r="G1590" i="1"/>
  <c r="C1590" i="1"/>
  <c r="H1589" i="1"/>
  <c r="C1589" i="1"/>
  <c r="G1589" i="1" s="1"/>
  <c r="C1588" i="1"/>
  <c r="C1587" i="1"/>
  <c r="G1587" i="1" s="1"/>
  <c r="C1586" i="1"/>
  <c r="H1586" i="1" s="1"/>
  <c r="C1584" i="1"/>
  <c r="H1584" i="1" s="1"/>
  <c r="G1582" i="1"/>
  <c r="C1582" i="1"/>
  <c r="H1582" i="1" s="1"/>
  <c r="J1581" i="1"/>
  <c r="D1581" i="1"/>
  <c r="C1581" i="1"/>
  <c r="D1580" i="1"/>
  <c r="C1580" i="1"/>
  <c r="H1579" i="1"/>
  <c r="D1579" i="1"/>
  <c r="C1579" i="1"/>
  <c r="G1579" i="1" s="1"/>
  <c r="I1579" i="1" s="1"/>
  <c r="D1578" i="1"/>
  <c r="C1578" i="1"/>
  <c r="H1578" i="1" s="1"/>
  <c r="D1577" i="1"/>
  <c r="H1577" i="1" s="1"/>
  <c r="C1577" i="1"/>
  <c r="D1576" i="1"/>
  <c r="C1576" i="1"/>
  <c r="J1576" i="1" s="1"/>
  <c r="D1575" i="1"/>
  <c r="C1575" i="1"/>
  <c r="H1574" i="1"/>
  <c r="D1574" i="1"/>
  <c r="C1574" i="1"/>
  <c r="G1574" i="1" s="1"/>
  <c r="H1573" i="1"/>
  <c r="D1573" i="1"/>
  <c r="G1573" i="1" s="1"/>
  <c r="I1573" i="1" s="1"/>
  <c r="C1573" i="1"/>
  <c r="H1572" i="1"/>
  <c r="D1572" i="1"/>
  <c r="G1572" i="1" s="1"/>
  <c r="C1572" i="1"/>
  <c r="D1571" i="1"/>
  <c r="J1570" i="1"/>
  <c r="D1570" i="1"/>
  <c r="C1570" i="1"/>
  <c r="D1569" i="1"/>
  <c r="C1569" i="1"/>
  <c r="H1568" i="1"/>
  <c r="D1568" i="1"/>
  <c r="C1568" i="1"/>
  <c r="G1568" i="1" s="1"/>
  <c r="H1567" i="1"/>
  <c r="D1567" i="1"/>
  <c r="G1567" i="1" s="1"/>
  <c r="C1567" i="1"/>
  <c r="D1566" i="1"/>
  <c r="C1566" i="1"/>
  <c r="J1566" i="1" s="1"/>
  <c r="D1565" i="1"/>
  <c r="C1565" i="1"/>
  <c r="H1564" i="1"/>
  <c r="D1564" i="1"/>
  <c r="C1564" i="1"/>
  <c r="G1564" i="1" s="1"/>
  <c r="D1563" i="1"/>
  <c r="H1563" i="1" s="1"/>
  <c r="C1563" i="1"/>
  <c r="J1562" i="1"/>
  <c r="H1562" i="1"/>
  <c r="G1562" i="1"/>
  <c r="I1562" i="1" s="1"/>
  <c r="D1562" i="1"/>
  <c r="C1562" i="1"/>
  <c r="D1561" i="1"/>
  <c r="C1561" i="1"/>
  <c r="J1560" i="1"/>
  <c r="G1560" i="1"/>
  <c r="D1560" i="1"/>
  <c r="H1560" i="1" s="1"/>
  <c r="C1560" i="1"/>
  <c r="D1559" i="1"/>
  <c r="H1559" i="1" s="1"/>
  <c r="C1559" i="1"/>
  <c r="J1558" i="1"/>
  <c r="H1558" i="1"/>
  <c r="G1558" i="1"/>
  <c r="I1558" i="1" s="1"/>
  <c r="D1558" i="1"/>
  <c r="C1558" i="1"/>
  <c r="D1557" i="1"/>
  <c r="C1557" i="1"/>
  <c r="H1556" i="1"/>
  <c r="D1556" i="1"/>
  <c r="C1556" i="1"/>
  <c r="G1556" i="1" s="1"/>
  <c r="D1555" i="1"/>
  <c r="H1555" i="1" s="1"/>
  <c r="C1555" i="1"/>
  <c r="J1554" i="1"/>
  <c r="H1554" i="1"/>
  <c r="G1554" i="1"/>
  <c r="I1554" i="1" s="1"/>
  <c r="D1554" i="1"/>
  <c r="C1554" i="1"/>
  <c r="D1553" i="1"/>
  <c r="C1553" i="1"/>
  <c r="J1552" i="1"/>
  <c r="G1552" i="1"/>
  <c r="D1552" i="1"/>
  <c r="H1552" i="1" s="1"/>
  <c r="C1552" i="1"/>
  <c r="D1551" i="1"/>
  <c r="H1551" i="1" s="1"/>
  <c r="C1551" i="1"/>
  <c r="G1550" i="1"/>
  <c r="D1550" i="1"/>
  <c r="C1550" i="1"/>
  <c r="J1550" i="1" s="1"/>
  <c r="D1549" i="1"/>
  <c r="C1549" i="1"/>
  <c r="G1548" i="1"/>
  <c r="D1548" i="1"/>
  <c r="C1548" i="1"/>
  <c r="J1548" i="1" s="1"/>
  <c r="D1547" i="1"/>
  <c r="J1546" i="1"/>
  <c r="D1546" i="1"/>
  <c r="C1546" i="1"/>
  <c r="D1545" i="1"/>
  <c r="C1545" i="1"/>
  <c r="G1545" i="1" s="1"/>
  <c r="J1544" i="1"/>
  <c r="D1544" i="1"/>
  <c r="C1544" i="1"/>
  <c r="H1543" i="1"/>
  <c r="D1543" i="1"/>
  <c r="J1543" i="1" s="1"/>
  <c r="C1543" i="1"/>
  <c r="G1543" i="1" s="1"/>
  <c r="I1543" i="1" s="1"/>
  <c r="D1542" i="1"/>
  <c r="C1542" i="1"/>
  <c r="J1542" i="1" s="1"/>
  <c r="H1541" i="1"/>
  <c r="D1541" i="1"/>
  <c r="J1541" i="1" s="1"/>
  <c r="C1541" i="1"/>
  <c r="G1541" i="1" s="1"/>
  <c r="H1540" i="1"/>
  <c r="D1540" i="1"/>
  <c r="C1540" i="1"/>
  <c r="G1540" i="1" s="1"/>
  <c r="D1536" i="1"/>
  <c r="H1536" i="1" s="1"/>
  <c r="C1536" i="1"/>
  <c r="G1536" i="1" s="1"/>
  <c r="H1535" i="1"/>
  <c r="D1535" i="1"/>
  <c r="C1535" i="1"/>
  <c r="G1535" i="1" s="1"/>
  <c r="H1534" i="1"/>
  <c r="D1534" i="1"/>
  <c r="C1534" i="1"/>
  <c r="D1533" i="1"/>
  <c r="H1533" i="1" s="1"/>
  <c r="C1533" i="1"/>
  <c r="D1532" i="1"/>
  <c r="H1532" i="1" s="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D1519" i="1"/>
  <c r="H1519" i="1" s="1"/>
  <c r="C1519" i="1"/>
  <c r="D1518" i="1"/>
  <c r="H1518" i="1" s="1"/>
  <c r="C1518" i="1"/>
  <c r="G1518" i="1" s="1"/>
  <c r="H1517" i="1"/>
  <c r="D1517" i="1"/>
  <c r="C1517" i="1"/>
  <c r="G1517" i="1" s="1"/>
  <c r="H1516" i="1"/>
  <c r="D1516" i="1"/>
  <c r="C1516" i="1"/>
  <c r="G1516" i="1" s="1"/>
  <c r="H1515" i="1"/>
  <c r="D1515" i="1"/>
  <c r="C1515" i="1"/>
  <c r="D1514" i="1"/>
  <c r="H1514" i="1" s="1"/>
  <c r="C1514" i="1"/>
  <c r="H1513" i="1"/>
  <c r="D1513" i="1"/>
  <c r="C1513" i="1"/>
  <c r="G1513" i="1" s="1"/>
  <c r="H1512" i="1"/>
  <c r="D1512" i="1"/>
  <c r="C1512" i="1"/>
  <c r="G1512" i="1" s="1"/>
  <c r="D1511" i="1"/>
  <c r="H1511" i="1" s="1"/>
  <c r="C1511" i="1"/>
  <c r="D1509" i="1"/>
  <c r="H1509" i="1" s="1"/>
  <c r="C1509" i="1"/>
  <c r="H1508" i="1"/>
  <c r="D1508" i="1"/>
  <c r="C1508" i="1"/>
  <c r="G1508" i="1" s="1"/>
  <c r="H1507" i="1"/>
  <c r="D1507" i="1"/>
  <c r="C1507" i="1"/>
  <c r="G1507" i="1" s="1"/>
  <c r="H1506" i="1"/>
  <c r="D1506" i="1"/>
  <c r="C1506" i="1"/>
  <c r="H1505" i="1"/>
  <c r="D1505" i="1"/>
  <c r="C1505" i="1"/>
  <c r="D1504" i="1"/>
  <c r="H1504" i="1" s="1"/>
  <c r="C1504" i="1"/>
  <c r="D1503" i="1"/>
  <c r="H1503" i="1" s="1"/>
  <c r="C1503" i="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H1476" i="1"/>
  <c r="D1476" i="1"/>
  <c r="C1476" i="1"/>
  <c r="G1476" i="1" s="1"/>
  <c r="H1475" i="1"/>
  <c r="D1475" i="1"/>
  <c r="C1475" i="1"/>
  <c r="G1475" i="1" s="1"/>
  <c r="H1474" i="1"/>
  <c r="D1474" i="1"/>
  <c r="C1474" i="1"/>
  <c r="G1474" i="1" s="1"/>
  <c r="H1473" i="1"/>
  <c r="D1473" i="1"/>
  <c r="C1473" i="1"/>
  <c r="G1473" i="1" s="1"/>
  <c r="H1472" i="1"/>
  <c r="D1472" i="1"/>
  <c r="C1472" i="1"/>
  <c r="D1471" i="1"/>
  <c r="H1471" i="1" s="1"/>
  <c r="C1471" i="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D1452" i="1"/>
  <c r="H1452" i="1" s="1"/>
  <c r="C1452" i="1"/>
  <c r="H1451" i="1"/>
  <c r="D1451" i="1"/>
  <c r="C1451" i="1"/>
  <c r="G1451" i="1" s="1"/>
  <c r="C1450" i="1"/>
  <c r="D1449" i="1"/>
  <c r="H1449" i="1" s="1"/>
  <c r="C1449" i="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D1402" i="1"/>
  <c r="H1402" i="1" s="1"/>
  <c r="C1402" i="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D1392" i="1"/>
  <c r="C1392" i="1"/>
  <c r="D1391" i="1"/>
  <c r="H1391" i="1" s="1"/>
  <c r="C1391" i="1"/>
  <c r="H1390" i="1"/>
  <c r="D1390" i="1"/>
  <c r="C1390" i="1"/>
  <c r="G1390" i="1" s="1"/>
  <c r="D1389" i="1"/>
  <c r="C1389" i="1"/>
  <c r="H1389" i="1" s="1"/>
  <c r="D1388" i="1"/>
  <c r="C1388" i="1"/>
  <c r="D1387" i="1"/>
  <c r="C1387" i="1"/>
  <c r="H1386" i="1"/>
  <c r="D1386" i="1"/>
  <c r="C1386" i="1"/>
  <c r="G1386" i="1" s="1"/>
  <c r="D1385" i="1"/>
  <c r="C1385" i="1"/>
  <c r="D1384" i="1"/>
  <c r="C1384" i="1"/>
  <c r="D1383" i="1"/>
  <c r="H1383" i="1" s="1"/>
  <c r="C1383" i="1"/>
  <c r="H1382" i="1"/>
  <c r="D1382" i="1"/>
  <c r="C1382" i="1"/>
  <c r="G1382" i="1" s="1"/>
  <c r="D1381" i="1"/>
  <c r="C1381" i="1"/>
  <c r="H1381" i="1" s="1"/>
  <c r="D1380" i="1"/>
  <c r="C1380" i="1"/>
  <c r="D1379" i="1"/>
  <c r="H1379" i="1" s="1"/>
  <c r="C1379" i="1"/>
  <c r="H1378" i="1"/>
  <c r="D1378" i="1"/>
  <c r="C1378" i="1"/>
  <c r="G1378" i="1" s="1"/>
  <c r="D1377" i="1"/>
  <c r="C1377" i="1"/>
  <c r="D1376" i="1"/>
  <c r="C1376" i="1"/>
  <c r="D1375" i="1"/>
  <c r="H1375" i="1" s="1"/>
  <c r="C1375" i="1"/>
  <c r="H1374" i="1"/>
  <c r="D1374" i="1"/>
  <c r="C1374" i="1"/>
  <c r="G1374" i="1" s="1"/>
  <c r="D1373" i="1"/>
  <c r="C1373" i="1"/>
  <c r="H1373" i="1" s="1"/>
  <c r="D1372" i="1"/>
  <c r="C1372" i="1"/>
  <c r="D1371" i="1"/>
  <c r="H1371" i="1" s="1"/>
  <c r="C1371" i="1"/>
  <c r="H1370" i="1"/>
  <c r="D1370" i="1"/>
  <c r="C1370" i="1"/>
  <c r="G1370" i="1" s="1"/>
  <c r="D1369" i="1"/>
  <c r="C1369" i="1"/>
  <c r="D1368" i="1"/>
  <c r="C1368" i="1"/>
  <c r="D1367" i="1"/>
  <c r="H1367" i="1" s="1"/>
  <c r="C1367" i="1"/>
  <c r="H1366" i="1"/>
  <c r="D1366" i="1"/>
  <c r="C1366" i="1"/>
  <c r="G1366" i="1" s="1"/>
  <c r="D1365" i="1"/>
  <c r="C1365" i="1"/>
  <c r="H1365" i="1" s="1"/>
  <c r="D1364" i="1"/>
  <c r="C1364" i="1"/>
  <c r="D1363" i="1"/>
  <c r="H1363" i="1" s="1"/>
  <c r="C1363" i="1"/>
  <c r="H1362" i="1"/>
  <c r="D1362" i="1"/>
  <c r="C1362" i="1"/>
  <c r="G1362" i="1" s="1"/>
  <c r="D1361" i="1"/>
  <c r="C1361" i="1"/>
  <c r="D1360" i="1"/>
  <c r="C1360" i="1"/>
  <c r="D1359" i="1"/>
  <c r="H1359" i="1" s="1"/>
  <c r="C1359" i="1"/>
  <c r="H1358" i="1"/>
  <c r="D1358" i="1"/>
  <c r="C1358" i="1"/>
  <c r="G1358" i="1" s="1"/>
  <c r="D1357" i="1"/>
  <c r="C1357" i="1"/>
  <c r="H1357" i="1" s="1"/>
  <c r="D1356" i="1"/>
  <c r="C1356" i="1"/>
  <c r="D1355" i="1"/>
  <c r="H1355" i="1" s="1"/>
  <c r="C1355" i="1"/>
  <c r="H1354" i="1"/>
  <c r="D1354" i="1"/>
  <c r="C1354" i="1"/>
  <c r="G1354" i="1" s="1"/>
  <c r="D1353" i="1"/>
  <c r="C1353" i="1"/>
  <c r="D1352" i="1"/>
  <c r="C1352" i="1"/>
  <c r="D1351" i="1"/>
  <c r="H1351" i="1" s="1"/>
  <c r="C1351" i="1"/>
  <c r="H1350" i="1"/>
  <c r="D1350" i="1"/>
  <c r="C1350" i="1"/>
  <c r="G1350" i="1" s="1"/>
  <c r="D1349" i="1"/>
  <c r="C1349" i="1"/>
  <c r="H1349" i="1" s="1"/>
  <c r="D1348" i="1"/>
  <c r="C1348" i="1"/>
  <c r="D1347" i="1"/>
  <c r="H1347" i="1" s="1"/>
  <c r="C1347" i="1"/>
  <c r="H1346" i="1"/>
  <c r="D1346" i="1"/>
  <c r="C1346" i="1"/>
  <c r="G1346" i="1" s="1"/>
  <c r="D1345" i="1"/>
  <c r="C1345" i="1"/>
  <c r="D1344" i="1"/>
  <c r="C1344" i="1"/>
  <c r="D1343" i="1"/>
  <c r="H1343" i="1" s="1"/>
  <c r="C1343" i="1"/>
  <c r="D1342" i="1"/>
  <c r="H1342" i="1" s="1"/>
  <c r="C1342" i="1"/>
  <c r="G1342" i="1" s="1"/>
  <c r="D1341" i="1"/>
  <c r="C1341" i="1"/>
  <c r="H1341" i="1" s="1"/>
  <c r="D1340" i="1"/>
  <c r="C1340" i="1"/>
  <c r="D1339" i="1"/>
  <c r="H1339" i="1" s="1"/>
  <c r="C1339" i="1"/>
  <c r="H1338" i="1"/>
  <c r="D1338" i="1"/>
  <c r="C1338" i="1"/>
  <c r="G1338" i="1" s="1"/>
  <c r="D1337" i="1"/>
  <c r="C1337" i="1"/>
  <c r="D1336" i="1"/>
  <c r="C1336" i="1"/>
  <c r="D1335" i="1"/>
  <c r="H1335" i="1" s="1"/>
  <c r="C1335" i="1"/>
  <c r="H1334" i="1"/>
  <c r="D1334" i="1"/>
  <c r="C1334" i="1"/>
  <c r="G1334" i="1" s="1"/>
  <c r="D1333" i="1"/>
  <c r="C1333" i="1"/>
  <c r="H1333" i="1" s="1"/>
  <c r="D1332" i="1"/>
  <c r="C1332" i="1"/>
  <c r="D1331" i="1"/>
  <c r="H1331" i="1" s="1"/>
  <c r="C1331" i="1"/>
  <c r="H1330" i="1"/>
  <c r="D1330" i="1"/>
  <c r="C1330" i="1"/>
  <c r="G1330" i="1" s="1"/>
  <c r="D1329" i="1"/>
  <c r="C1329" i="1"/>
  <c r="D1328" i="1"/>
  <c r="C1328" i="1"/>
  <c r="D1327" i="1"/>
  <c r="H1327" i="1" s="1"/>
  <c r="C1327" i="1"/>
  <c r="H1326" i="1"/>
  <c r="D1326" i="1"/>
  <c r="C1326" i="1"/>
  <c r="G1326" i="1" s="1"/>
  <c r="D1325" i="1"/>
  <c r="C1325" i="1"/>
  <c r="H1325" i="1" s="1"/>
  <c r="D1324" i="1"/>
  <c r="C1324" i="1"/>
  <c r="D1323" i="1"/>
  <c r="H1323" i="1" s="1"/>
  <c r="C1323" i="1"/>
  <c r="H1322" i="1"/>
  <c r="D1322" i="1"/>
  <c r="C1322" i="1"/>
  <c r="G1322" i="1" s="1"/>
  <c r="D1321" i="1"/>
  <c r="C1321" i="1"/>
  <c r="D1320" i="1"/>
  <c r="C1320" i="1"/>
  <c r="D1319" i="1"/>
  <c r="H1319" i="1" s="1"/>
  <c r="C1319" i="1"/>
  <c r="H1318" i="1"/>
  <c r="D1318" i="1"/>
  <c r="C1318" i="1"/>
  <c r="G1318" i="1" s="1"/>
  <c r="D1317" i="1"/>
  <c r="C1317" i="1"/>
  <c r="H1317" i="1" s="1"/>
  <c r="D1316" i="1"/>
  <c r="C1316" i="1"/>
  <c r="D1315" i="1"/>
  <c r="H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D1309" i="1"/>
  <c r="G1309" i="1" s="1"/>
  <c r="C1309" i="1"/>
  <c r="D1308" i="1"/>
  <c r="G1308" i="1" s="1"/>
  <c r="C1308" i="1"/>
  <c r="H1307" i="1"/>
  <c r="D1307" i="1"/>
  <c r="G1307" i="1" s="1"/>
  <c r="C1307" i="1"/>
  <c r="D1306" i="1"/>
  <c r="G1306" i="1" s="1"/>
  <c r="C1306" i="1"/>
  <c r="D1305" i="1"/>
  <c r="G1305" i="1" s="1"/>
  <c r="C1305" i="1"/>
  <c r="H1304" i="1"/>
  <c r="D1304" i="1"/>
  <c r="G1304" i="1" s="1"/>
  <c r="C1304" i="1"/>
  <c r="H1303" i="1"/>
  <c r="D1303" i="1"/>
  <c r="G1303" i="1" s="1"/>
  <c r="C1303" i="1"/>
  <c r="D1302" i="1"/>
  <c r="G1302" i="1" s="1"/>
  <c r="C1302" i="1"/>
  <c r="C1301" i="1"/>
  <c r="C1300" i="1"/>
  <c r="H1299" i="1"/>
  <c r="D1299" i="1"/>
  <c r="G1299" i="1" s="1"/>
  <c r="C1299" i="1"/>
  <c r="H1298" i="1"/>
  <c r="D1298" i="1"/>
  <c r="G1298" i="1" s="1"/>
  <c r="C1298" i="1"/>
  <c r="D1297" i="1"/>
  <c r="G1297" i="1" s="1"/>
  <c r="C1297" i="1"/>
  <c r="D1296" i="1"/>
  <c r="C1296" i="1"/>
  <c r="H1296" i="1" s="1"/>
  <c r="C1295" i="1"/>
  <c r="H1294" i="1"/>
  <c r="D1294" i="1"/>
  <c r="G1294" i="1" s="1"/>
  <c r="C1294" i="1"/>
  <c r="H1293" i="1"/>
  <c r="D1293" i="1"/>
  <c r="G1293" i="1" s="1"/>
  <c r="C1293" i="1"/>
  <c r="H1292" i="1"/>
  <c r="D1292" i="1"/>
  <c r="G1292" i="1" s="1"/>
  <c r="C1292" i="1"/>
  <c r="H1291" i="1"/>
  <c r="D1291" i="1"/>
  <c r="G1291" i="1" s="1"/>
  <c r="C1291"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D1267" i="1"/>
  <c r="G1267" i="1" s="1"/>
  <c r="C1267" i="1"/>
  <c r="D1266" i="1"/>
  <c r="G1266" i="1" s="1"/>
  <c r="C1266" i="1"/>
  <c r="H1265" i="1"/>
  <c r="D1265" i="1"/>
  <c r="G1265" i="1" s="1"/>
  <c r="C1265" i="1"/>
  <c r="C1264" i="1"/>
  <c r="H1263" i="1"/>
  <c r="D1263" i="1"/>
  <c r="G1263" i="1" s="1"/>
  <c r="C1263" i="1"/>
  <c r="H1262" i="1"/>
  <c r="D1262" i="1"/>
  <c r="G1262" i="1" s="1"/>
  <c r="C1262" i="1"/>
  <c r="D1261" i="1"/>
  <c r="G1261" i="1" s="1"/>
  <c r="C1261" i="1"/>
  <c r="D1260" i="1"/>
  <c r="G1260" i="1" s="1"/>
  <c r="C1260" i="1"/>
  <c r="C1259" i="1"/>
  <c r="D1258" i="1"/>
  <c r="G1258" i="1" s="1"/>
  <c r="C1258" i="1"/>
  <c r="D1257" i="1"/>
  <c r="G1257" i="1" s="1"/>
  <c r="C1257" i="1"/>
  <c r="C1256"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H1206" i="1"/>
  <c r="D1206" i="1"/>
  <c r="G1206" i="1" s="1"/>
  <c r="C1206" i="1"/>
  <c r="H1205" i="1"/>
  <c r="D1205" i="1"/>
  <c r="G1205" i="1" s="1"/>
  <c r="C1205" i="1"/>
  <c r="H1204" i="1"/>
  <c r="D1204" i="1"/>
  <c r="G1204" i="1" s="1"/>
  <c r="C1204" i="1"/>
  <c r="D1203" i="1"/>
  <c r="G1203" i="1" s="1"/>
  <c r="C1203" i="1"/>
  <c r="H1202" i="1"/>
  <c r="D1202" i="1"/>
  <c r="G1202" i="1" s="1"/>
  <c r="C1202" i="1"/>
  <c r="D1201" i="1"/>
  <c r="C1201" i="1"/>
  <c r="H1201" i="1" s="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D1188" i="1"/>
  <c r="G1188" i="1" s="1"/>
  <c r="C1188" i="1"/>
  <c r="H1187" i="1"/>
  <c r="D1187" i="1"/>
  <c r="G1187" i="1" s="1"/>
  <c r="C1187" i="1"/>
  <c r="H1186" i="1"/>
  <c r="D1186" i="1"/>
  <c r="G1186" i="1" s="1"/>
  <c r="C1186" i="1"/>
  <c r="C1185" i="1"/>
  <c r="D1184" i="1"/>
  <c r="G1184" i="1" s="1"/>
  <c r="C1184" i="1"/>
  <c r="H1183" i="1"/>
  <c r="D1183" i="1"/>
  <c r="G1183" i="1" s="1"/>
  <c r="C1183"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D1172" i="1"/>
  <c r="G1172" i="1" s="1"/>
  <c r="C1172" i="1"/>
  <c r="H1171" i="1"/>
  <c r="D1171" i="1"/>
  <c r="G1171" i="1" s="1"/>
  <c r="C1171"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D1075" i="1"/>
  <c r="G1075" i="1" s="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D1052" i="1"/>
  <c r="G1052" i="1" s="1"/>
  <c r="C1052" i="1"/>
  <c r="H1051" i="1"/>
  <c r="D1051" i="1"/>
  <c r="G1051" i="1" s="1"/>
  <c r="C1051" i="1"/>
  <c r="H1050" i="1"/>
  <c r="D1050" i="1"/>
  <c r="G1050" i="1" s="1"/>
  <c r="C1050" i="1"/>
  <c r="H1049" i="1"/>
  <c r="D1049" i="1"/>
  <c r="G1049" i="1" s="1"/>
  <c r="C1049" i="1"/>
  <c r="H1048" i="1"/>
  <c r="D1048" i="1"/>
  <c r="G1048" i="1" s="1"/>
  <c r="C1048" i="1"/>
  <c r="D1047" i="1"/>
  <c r="G1047" i="1" s="1"/>
  <c r="C1047" i="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D1027" i="1"/>
  <c r="G1027" i="1" s="1"/>
  <c r="C1027" i="1"/>
  <c r="D1026" i="1"/>
  <c r="G1026" i="1" s="1"/>
  <c r="C1026" i="1"/>
  <c r="H1025" i="1"/>
  <c r="D1025" i="1"/>
  <c r="G1025" i="1" s="1"/>
  <c r="C1025" i="1"/>
  <c r="D1024" i="1"/>
  <c r="G1024" i="1" s="1"/>
  <c r="C1024" i="1"/>
  <c r="D1023" i="1"/>
  <c r="G1023" i="1" s="1"/>
  <c r="C1023" i="1"/>
  <c r="H1022" i="1"/>
  <c r="D1022" i="1"/>
  <c r="G1022" i="1" s="1"/>
  <c r="C1022" i="1"/>
  <c r="H1021" i="1"/>
  <c r="D1021" i="1"/>
  <c r="G1021" i="1" s="1"/>
  <c r="C1021" i="1"/>
  <c r="D1020" i="1"/>
  <c r="G1020" i="1" s="1"/>
  <c r="C1020" i="1"/>
  <c r="D1019" i="1"/>
  <c r="G1019" i="1" s="1"/>
  <c r="C1019" i="1"/>
  <c r="C1018" i="1"/>
  <c r="C1017" i="1"/>
  <c r="H1016" i="1"/>
  <c r="D1016" i="1"/>
  <c r="G1016" i="1" s="1"/>
  <c r="C1016" i="1"/>
  <c r="H1015" i="1"/>
  <c r="D1015" i="1"/>
  <c r="G1015" i="1" s="1"/>
  <c r="C1015" i="1"/>
  <c r="H1014" i="1"/>
  <c r="D1014" i="1"/>
  <c r="G1014" i="1" s="1"/>
  <c r="C1014"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D849" i="1"/>
  <c r="G849" i="1" s="1"/>
  <c r="C849" i="1"/>
  <c r="H848" i="1"/>
  <c r="D848" i="1"/>
  <c r="G848" i="1" s="1"/>
  <c r="C848" i="1"/>
  <c r="H847" i="1"/>
  <c r="D847" i="1"/>
  <c r="G847" i="1" s="1"/>
  <c r="C847" i="1"/>
  <c r="H846" i="1"/>
  <c r="D846" i="1"/>
  <c r="G846" i="1" s="1"/>
  <c r="C846"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D719" i="1"/>
  <c r="G719" i="1" s="1"/>
  <c r="C719" i="1"/>
  <c r="H718" i="1"/>
  <c r="D718" i="1"/>
  <c r="G718" i="1" s="1"/>
  <c r="C718" i="1"/>
  <c r="D717" i="1"/>
  <c r="G717" i="1" s="1"/>
  <c r="C717" i="1"/>
  <c r="H716" i="1"/>
  <c r="D716" i="1"/>
  <c r="G716" i="1" s="1"/>
  <c r="C716"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D659" i="1"/>
  <c r="G659" i="1" s="1"/>
  <c r="C659" i="1"/>
  <c r="H658" i="1"/>
  <c r="D658" i="1"/>
  <c r="G658" i="1" s="1"/>
  <c r="C658" i="1"/>
  <c r="H657" i="1"/>
  <c r="D657" i="1"/>
  <c r="G657" i="1" s="1"/>
  <c r="C657" i="1"/>
  <c r="H656" i="1"/>
  <c r="D656" i="1"/>
  <c r="G656" i="1" s="1"/>
  <c r="C656" i="1"/>
  <c r="H655" i="1"/>
  <c r="D655" i="1"/>
  <c r="G655" i="1" s="1"/>
  <c r="C655" i="1"/>
  <c r="H654" i="1"/>
  <c r="D654" i="1"/>
  <c r="G654" i="1" s="1"/>
  <c r="C654" i="1"/>
  <c r="H653" i="1"/>
  <c r="D653" i="1"/>
  <c r="G653" i="1" s="1"/>
  <c r="C653" i="1"/>
  <c r="H652" i="1"/>
  <c r="D652" i="1"/>
  <c r="G652" i="1" s="1"/>
  <c r="C652" i="1"/>
  <c r="H651" i="1"/>
  <c r="D651" i="1"/>
  <c r="G651" i="1" s="1"/>
  <c r="C651" i="1"/>
  <c r="H650" i="1"/>
  <c r="D650" i="1"/>
  <c r="G650" i="1" s="1"/>
  <c r="C650" i="1"/>
  <c r="C649" i="1"/>
  <c r="D648" i="1"/>
  <c r="G648" i="1" s="1"/>
  <c r="C648" i="1"/>
  <c r="H647" i="1"/>
  <c r="D647" i="1"/>
  <c r="G647" i="1" s="1"/>
  <c r="C647" i="1"/>
  <c r="D646" i="1"/>
  <c r="G646" i="1" s="1"/>
  <c r="C646" i="1"/>
  <c r="H645" i="1"/>
  <c r="D645" i="1"/>
  <c r="G645" i="1" s="1"/>
  <c r="C645" i="1"/>
  <c r="C642" i="1"/>
  <c r="D636" i="1"/>
  <c r="G636" i="1" s="1"/>
  <c r="C636" i="1"/>
  <c r="H635" i="1"/>
  <c r="G635" i="1"/>
  <c r="D635" i="1"/>
  <c r="C635" i="1"/>
  <c r="G632" i="1"/>
  <c r="D632" i="1"/>
  <c r="H632" i="1" s="1"/>
  <c r="C632" i="1"/>
  <c r="G631" i="1"/>
  <c r="D631" i="1"/>
  <c r="H631" i="1" s="1"/>
  <c r="C631" i="1"/>
  <c r="G630" i="1"/>
  <c r="D630" i="1"/>
  <c r="H630" i="1" s="1"/>
  <c r="C630" i="1"/>
  <c r="G629" i="1"/>
  <c r="D629" i="1"/>
  <c r="H629" i="1" s="1"/>
  <c r="C629" i="1"/>
  <c r="G628" i="1"/>
  <c r="D628" i="1"/>
  <c r="H628" i="1" s="1"/>
  <c r="C628" i="1"/>
  <c r="D627" i="1"/>
  <c r="D626" i="1"/>
  <c r="H626" i="1" s="1"/>
  <c r="C626" i="1"/>
  <c r="D625" i="1"/>
  <c r="H625" i="1" s="1"/>
  <c r="C625" i="1"/>
  <c r="D624"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G590" i="1"/>
  <c r="D590" i="1"/>
  <c r="H590" i="1" s="1"/>
  <c r="C590" i="1"/>
  <c r="G589" i="1"/>
  <c r="D589" i="1"/>
  <c r="H589" i="1" s="1"/>
  <c r="C589" i="1"/>
  <c r="G588" i="1"/>
  <c r="D588" i="1"/>
  <c r="H588" i="1" s="1"/>
  <c r="C588" i="1"/>
  <c r="G587"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G579" i="1"/>
  <c r="D579" i="1"/>
  <c r="H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19" i="1"/>
  <c r="G519" i="1"/>
  <c r="D519" i="1"/>
  <c r="C519" i="1"/>
  <c r="H518" i="1"/>
  <c r="G518" i="1"/>
  <c r="D518" i="1"/>
  <c r="C518" i="1"/>
  <c r="H517" i="1"/>
  <c r="G517" i="1"/>
  <c r="D517" i="1"/>
  <c r="C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D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3" i="1"/>
  <c r="G463" i="1"/>
  <c r="D463" i="1"/>
  <c r="C463" i="1"/>
  <c r="H462" i="1"/>
  <c r="G462" i="1"/>
  <c r="D462" i="1"/>
  <c r="C462" i="1"/>
  <c r="H461" i="1"/>
  <c r="G461" i="1"/>
  <c r="D461" i="1"/>
  <c r="C461" i="1"/>
  <c r="D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D425" i="1"/>
  <c r="C422" i="1"/>
  <c r="C421" i="1"/>
  <c r="D416" i="1"/>
  <c r="H416" i="1" s="1"/>
  <c r="C416" i="1"/>
  <c r="D415" i="1"/>
  <c r="H415" i="1" s="1"/>
  <c r="C415" i="1"/>
  <c r="D414" i="1"/>
  <c r="H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C374" i="1"/>
  <c r="H373" i="1"/>
  <c r="D373" i="1"/>
  <c r="G373" i="1" s="1"/>
  <c r="C373" i="1"/>
  <c r="H372" i="1"/>
  <c r="D372" i="1"/>
  <c r="G372" i="1" s="1"/>
  <c r="C372" i="1"/>
  <c r="H371" i="1"/>
  <c r="D371" i="1"/>
  <c r="G371" i="1" s="1"/>
  <c r="C371" i="1"/>
  <c r="H370" i="1"/>
  <c r="D370" i="1"/>
  <c r="G370" i="1" s="1"/>
  <c r="C370" i="1"/>
  <c r="D369" i="1"/>
  <c r="G369" i="1" s="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C355" i="1"/>
  <c r="H354" i="1"/>
  <c r="D354" i="1"/>
  <c r="G354" i="1" s="1"/>
  <c r="C354" i="1"/>
  <c r="H353" i="1"/>
  <c r="D353" i="1"/>
  <c r="G353" i="1" s="1"/>
  <c r="C353" i="1"/>
  <c r="H352" i="1"/>
  <c r="D352" i="1"/>
  <c r="G352" i="1" s="1"/>
  <c r="C352" i="1"/>
  <c r="H351" i="1"/>
  <c r="D351" i="1"/>
  <c r="G351" i="1" s="1"/>
  <c r="C351" i="1"/>
  <c r="H350" i="1"/>
  <c r="D350" i="1"/>
  <c r="G350" i="1" s="1"/>
  <c r="C350" i="1"/>
  <c r="D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H304" i="1"/>
  <c r="G304" i="1"/>
  <c r="D304" i="1"/>
  <c r="C304" i="1"/>
  <c r="D302" i="1"/>
  <c r="H302" i="1" s="1"/>
  <c r="C302" i="1"/>
  <c r="H301" i="1"/>
  <c r="G301" i="1"/>
  <c r="D301" i="1"/>
  <c r="C301" i="1"/>
  <c r="D300" i="1"/>
  <c r="C300" i="1"/>
  <c r="H300" i="1" s="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D267" i="1"/>
  <c r="H267" i="1" s="1"/>
  <c r="C267" i="1"/>
  <c r="D266" i="1"/>
  <c r="H266" i="1" s="1"/>
  <c r="C266" i="1"/>
  <c r="C265" i="1"/>
  <c r="H264" i="1"/>
  <c r="G264" i="1"/>
  <c r="D264" i="1"/>
  <c r="C264" i="1"/>
  <c r="H263" i="1"/>
  <c r="D263" i="1"/>
  <c r="G263" i="1" s="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H174" i="1" s="1"/>
  <c r="C174" i="1"/>
  <c r="H173" i="1"/>
  <c r="D173" i="1"/>
  <c r="G173" i="1" s="1"/>
  <c r="C173" i="1"/>
  <c r="H172" i="1"/>
  <c r="D172" i="1"/>
  <c r="G172" i="1" s="1"/>
  <c r="C172" i="1"/>
  <c r="H171" i="1"/>
  <c r="G171" i="1"/>
  <c r="D171" i="1"/>
  <c r="C171" i="1"/>
  <c r="H170" i="1"/>
  <c r="D170" i="1"/>
  <c r="G170" i="1" s="1"/>
  <c r="C170" i="1"/>
  <c r="H169" i="1"/>
  <c r="D169" i="1"/>
  <c r="G169" i="1" s="1"/>
  <c r="C169" i="1"/>
  <c r="H168" i="1"/>
  <c r="G168" i="1"/>
  <c r="D168" i="1"/>
  <c r="C168" i="1"/>
  <c r="D167" i="1"/>
  <c r="H167" i="1" s="1"/>
  <c r="C167" i="1"/>
  <c r="C166" i="1"/>
  <c r="H165" i="1"/>
  <c r="G165" i="1"/>
  <c r="D165" i="1"/>
  <c r="C165" i="1"/>
  <c r="H164" i="1"/>
  <c r="D164" i="1"/>
  <c r="G164" i="1" s="1"/>
  <c r="C164" i="1"/>
  <c r="H163" i="1"/>
  <c r="G163" i="1"/>
  <c r="D163" i="1"/>
  <c r="C163" i="1"/>
  <c r="H162" i="1"/>
  <c r="D162" i="1"/>
  <c r="G162" i="1" s="1"/>
  <c r="C162" i="1"/>
  <c r="H161" i="1"/>
  <c r="G161" i="1"/>
  <c r="D161" i="1"/>
  <c r="C161" i="1"/>
  <c r="D159" i="1"/>
  <c r="H159" i="1" s="1"/>
  <c r="C159" i="1"/>
  <c r="H158" i="1"/>
  <c r="D158" i="1"/>
  <c r="G158" i="1" s="1"/>
  <c r="C158" i="1"/>
  <c r="H157" i="1"/>
  <c r="G157" i="1"/>
  <c r="D157" i="1"/>
  <c r="C157" i="1"/>
  <c r="C156" i="1"/>
  <c r="D155" i="1"/>
  <c r="G155" i="1" s="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D118" i="1"/>
  <c r="G118" i="1" s="1"/>
  <c r="C118" i="1"/>
  <c r="D117" i="1"/>
  <c r="H117" i="1" s="1"/>
  <c r="C117" i="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H108" i="1"/>
  <c r="G108" i="1"/>
  <c r="D108" i="1"/>
  <c r="C108" i="1"/>
  <c r="H107" i="1"/>
  <c r="G107" i="1"/>
  <c r="D107" i="1"/>
  <c r="C107" i="1"/>
  <c r="H106" i="1"/>
  <c r="G106" i="1"/>
  <c r="D106" i="1"/>
  <c r="C106" i="1"/>
  <c r="D105" i="1"/>
  <c r="H105" i="1" s="1"/>
  <c r="C105" i="1"/>
  <c r="H104" i="1"/>
  <c r="G104" i="1"/>
  <c r="D104" i="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D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H4" i="1"/>
  <c r="D4" i="1"/>
  <c r="G4" i="1" s="1"/>
  <c r="C4" i="1"/>
  <c r="C3" i="1"/>
  <c r="H1309" i="1" l="1"/>
  <c r="F291" i="5"/>
  <c r="H1306" i="1"/>
  <c r="H1290" i="1"/>
  <c r="E311" i="9"/>
  <c r="B311" i="9" s="1"/>
  <c r="E31" i="9"/>
  <c r="B31" i="9" s="1"/>
  <c r="E36" i="9"/>
  <c r="B36" i="9" s="1"/>
  <c r="F236" i="9"/>
  <c r="B236" i="9" s="1"/>
  <c r="E320" i="9"/>
  <c r="B320" i="9" s="1"/>
  <c r="E312" i="9"/>
  <c r="B312" i="9" s="1"/>
  <c r="H636" i="1"/>
  <c r="F428" i="4"/>
  <c r="G300" i="1"/>
  <c r="C423" i="1"/>
  <c r="H423" i="1" s="1"/>
  <c r="H1387" i="1"/>
  <c r="H1308" i="1"/>
  <c r="H1305" i="1"/>
  <c r="G1296" i="1"/>
  <c r="G1295" i="1"/>
  <c r="G1201" i="1"/>
  <c r="G302" i="1"/>
  <c r="E647" i="4"/>
  <c r="D641" i="1" s="1"/>
  <c r="D265" i="1"/>
  <c r="H265" i="1" s="1"/>
  <c r="D38" i="7"/>
  <c r="G1578" i="1"/>
  <c r="I1578" i="1" s="1"/>
  <c r="G1577" i="1"/>
  <c r="H1547" i="1"/>
  <c r="D6" i="7"/>
  <c r="G1547" i="1"/>
  <c r="J1545" i="1"/>
  <c r="H1545" i="1"/>
  <c r="I1545" i="1" s="1"/>
  <c r="H1258" i="1"/>
  <c r="H1302" i="1"/>
  <c r="E296" i="5"/>
  <c r="D1300" i="1" s="1"/>
  <c r="G1300" i="1"/>
  <c r="H1300" i="1"/>
  <c r="H1301" i="1"/>
  <c r="H1297" i="1"/>
  <c r="H1295" i="1"/>
  <c r="H1267" i="1"/>
  <c r="H1266" i="1"/>
  <c r="G1264" i="1"/>
  <c r="H1264" i="1"/>
  <c r="F260" i="5"/>
  <c r="E255" i="5"/>
  <c r="D1259" i="1" s="1"/>
  <c r="G1259" i="1" s="1"/>
  <c r="H1261" i="1"/>
  <c r="H1260" i="1"/>
  <c r="D1256" i="1"/>
  <c r="H1257" i="1"/>
  <c r="H1203" i="1"/>
  <c r="G1185" i="1"/>
  <c r="H1185" i="1"/>
  <c r="H1188" i="1"/>
  <c r="F181" i="5"/>
  <c r="H1184" i="1"/>
  <c r="D1182" i="1"/>
  <c r="H1172" i="1"/>
  <c r="E317" i="9"/>
  <c r="B317" i="9" s="1"/>
  <c r="H1170" i="1"/>
  <c r="H1164" i="1"/>
  <c r="H1075" i="1"/>
  <c r="G1061" i="1"/>
  <c r="H1061" i="1"/>
  <c r="H1052" i="1"/>
  <c r="F45" i="5"/>
  <c r="D1046" i="1"/>
  <c r="H1047" i="1"/>
  <c r="H1035" i="1"/>
  <c r="H1034" i="1"/>
  <c r="H1027" i="1"/>
  <c r="H1026" i="1"/>
  <c r="H1024" i="1"/>
  <c r="H1023" i="1"/>
  <c r="H1020" i="1"/>
  <c r="G1018" i="1"/>
  <c r="H1018" i="1"/>
  <c r="H1019" i="1"/>
  <c r="H1013" i="1"/>
  <c r="C1681" i="1"/>
  <c r="G1618" i="1"/>
  <c r="G1613" i="1"/>
  <c r="H1611" i="1"/>
  <c r="G1610" i="1"/>
  <c r="G1606" i="1"/>
  <c r="C1604" i="1"/>
  <c r="H1604" i="1" s="1"/>
  <c r="H1607" i="1"/>
  <c r="H1602" i="1"/>
  <c r="G1605" i="1"/>
  <c r="D6" i="8"/>
  <c r="C1583" i="1" s="1"/>
  <c r="C1585" i="1"/>
  <c r="G1585" i="1" s="1"/>
  <c r="G1586" i="1"/>
  <c r="G1534" i="1"/>
  <c r="G1533" i="1"/>
  <c r="F122" i="6"/>
  <c r="G1519" i="1"/>
  <c r="G1515" i="1"/>
  <c r="E114" i="6"/>
  <c r="D1510" i="1" s="1"/>
  <c r="G1514" i="1"/>
  <c r="F115" i="6"/>
  <c r="G1511" i="1"/>
  <c r="G1509" i="1"/>
  <c r="G1506" i="1"/>
  <c r="G1503" i="1"/>
  <c r="G1505" i="1"/>
  <c r="G1504" i="1"/>
  <c r="G1477" i="1"/>
  <c r="G1472" i="1"/>
  <c r="G1471" i="1"/>
  <c r="D1450" i="1"/>
  <c r="H1450" i="1" s="1"/>
  <c r="G1449" i="1"/>
  <c r="G1402" i="1"/>
  <c r="H978" i="1"/>
  <c r="H849" i="1"/>
  <c r="H845" i="1"/>
  <c r="E82" i="9"/>
  <c r="B82" i="9" s="1"/>
  <c r="E26" i="9"/>
  <c r="B26" i="9" s="1"/>
  <c r="B296" i="9"/>
  <c r="E25" i="9"/>
  <c r="B25" i="9" s="1"/>
  <c r="H648" i="1"/>
  <c r="H646" i="1"/>
  <c r="D649" i="1"/>
  <c r="E159" i="9"/>
  <c r="B159" i="9" s="1"/>
  <c r="F286" i="9"/>
  <c r="B286" i="9" s="1"/>
  <c r="G396" i="1"/>
  <c r="H396" i="1"/>
  <c r="F401" i="4"/>
  <c r="D374" i="1"/>
  <c r="G374" i="1" s="1"/>
  <c r="H374" i="1"/>
  <c r="H369" i="1"/>
  <c r="G317" i="1"/>
  <c r="G318" i="1"/>
  <c r="F310" i="4"/>
  <c r="D270" i="1"/>
  <c r="E273" i="4"/>
  <c r="D269" i="1" s="1"/>
  <c r="G267" i="1"/>
  <c r="G258" i="1"/>
  <c r="G265" i="1"/>
  <c r="G266" i="1"/>
  <c r="E81" i="9"/>
  <c r="B81" i="9" s="1"/>
  <c r="F262" i="4"/>
  <c r="G216" i="1"/>
  <c r="D212" i="1"/>
  <c r="E202" i="4"/>
  <c r="D198" i="1" s="1"/>
  <c r="F202" i="4"/>
  <c r="E57" i="9"/>
  <c r="B57" i="9" s="1"/>
  <c r="D190" i="1"/>
  <c r="H190" i="1" s="1"/>
  <c r="G191" i="1"/>
  <c r="E54" i="9"/>
  <c r="E53" i="9"/>
  <c r="B53" i="9" s="1"/>
  <c r="G174" i="1"/>
  <c r="D166" i="1"/>
  <c r="G167" i="1"/>
  <c r="G156" i="1"/>
  <c r="H156" i="1"/>
  <c r="G159" i="1"/>
  <c r="E153" i="4"/>
  <c r="D149" i="1" s="1"/>
  <c r="F160" i="4"/>
  <c r="H155" i="1"/>
  <c r="H116" i="1"/>
  <c r="G116" i="1"/>
  <c r="F120" i="4"/>
  <c r="G117" i="1"/>
  <c r="F112" i="4"/>
  <c r="E46" i="9"/>
  <c r="G103" i="1"/>
  <c r="G105" i="1"/>
  <c r="F232" i="9"/>
  <c r="F74" i="4"/>
  <c r="G57" i="1"/>
  <c r="G58" i="1"/>
  <c r="E49" i="4"/>
  <c r="D45" i="1" s="1"/>
  <c r="F23" i="4"/>
  <c r="E7" i="4"/>
  <c r="D3" i="1" s="1"/>
  <c r="G1316" i="1"/>
  <c r="H1316" i="1"/>
  <c r="G1332" i="1"/>
  <c r="H1332" i="1"/>
  <c r="G1348" i="1"/>
  <c r="H1348" i="1"/>
  <c r="G1364" i="1"/>
  <c r="H1364" i="1"/>
  <c r="G1380" i="1"/>
  <c r="H1380" i="1"/>
  <c r="C70" i="1"/>
  <c r="G414" i="1"/>
  <c r="G415" i="1"/>
  <c r="G416" i="1"/>
  <c r="G421" i="1"/>
  <c r="G422" i="1"/>
  <c r="G423" i="1"/>
  <c r="G465" i="1"/>
  <c r="G466" i="1"/>
  <c r="G467" i="1"/>
  <c r="G468" i="1"/>
  <c r="G469" i="1"/>
  <c r="G470" i="1"/>
  <c r="G471" i="1"/>
  <c r="G472" i="1"/>
  <c r="G521" i="1"/>
  <c r="G522" i="1"/>
  <c r="G523" i="1"/>
  <c r="G524" i="1"/>
  <c r="G525" i="1"/>
  <c r="G526" i="1"/>
  <c r="G527" i="1"/>
  <c r="G528" i="1"/>
  <c r="G566" i="1"/>
  <c r="G567" i="1"/>
  <c r="G568" i="1"/>
  <c r="G569" i="1"/>
  <c r="G570" i="1"/>
  <c r="G571" i="1"/>
  <c r="G572" i="1"/>
  <c r="G573" i="1"/>
  <c r="G574" i="1"/>
  <c r="G575" i="1"/>
  <c r="G576" i="1"/>
  <c r="G577" i="1"/>
  <c r="G625" i="1"/>
  <c r="G626" i="1"/>
  <c r="H717" i="1"/>
  <c r="G1320" i="1"/>
  <c r="H1320" i="1"/>
  <c r="H1329" i="1"/>
  <c r="G1336" i="1"/>
  <c r="H1336" i="1"/>
  <c r="H1345" i="1"/>
  <c r="G1352" i="1"/>
  <c r="H1352" i="1"/>
  <c r="H1361" i="1"/>
  <c r="G1368" i="1"/>
  <c r="H1368" i="1"/>
  <c r="H1377" i="1"/>
  <c r="G1384" i="1"/>
  <c r="H1384" i="1"/>
  <c r="H1629" i="1"/>
  <c r="G1629" i="1"/>
  <c r="G1643" i="1"/>
  <c r="H1643" i="1"/>
  <c r="H1656" i="1"/>
  <c r="G1656" i="1"/>
  <c r="H1661" i="1"/>
  <c r="G1661" i="1"/>
  <c r="G1675" i="1"/>
  <c r="H1675" i="1"/>
  <c r="G1324" i="1"/>
  <c r="H1324" i="1"/>
  <c r="G1340" i="1"/>
  <c r="H1340" i="1"/>
  <c r="G1356" i="1"/>
  <c r="H1356" i="1"/>
  <c r="G1372" i="1"/>
  <c r="H1372" i="1"/>
  <c r="G1388" i="1"/>
  <c r="H1388" i="1"/>
  <c r="J1580" i="1"/>
  <c r="H1580" i="1"/>
  <c r="G1580" i="1"/>
  <c r="G1591" i="1"/>
  <c r="H1591" i="1"/>
  <c r="H715" i="1"/>
  <c r="H719" i="1"/>
  <c r="H1321" i="1"/>
  <c r="G1328" i="1"/>
  <c r="H1328" i="1"/>
  <c r="H1337" i="1"/>
  <c r="G1344" i="1"/>
  <c r="H1344" i="1"/>
  <c r="H1353" i="1"/>
  <c r="G1360" i="1"/>
  <c r="H1360" i="1"/>
  <c r="H1369" i="1"/>
  <c r="G1376" i="1"/>
  <c r="H1376" i="1"/>
  <c r="H1385" i="1"/>
  <c r="G1392" i="1"/>
  <c r="H1392" i="1"/>
  <c r="F470" i="4"/>
  <c r="D466" i="4"/>
  <c r="C464" i="1"/>
  <c r="F526" i="4"/>
  <c r="D522" i="4"/>
  <c r="C520" i="1"/>
  <c r="F545" i="4"/>
  <c r="C539" i="1"/>
  <c r="F630" i="4"/>
  <c r="D629" i="4"/>
  <c r="C624" i="1"/>
  <c r="F633" i="4"/>
  <c r="C627"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4" i="1"/>
  <c r="G1438" i="1"/>
  <c r="G1442" i="1"/>
  <c r="G1446" i="1"/>
  <c r="G1450" i="1"/>
  <c r="I1541" i="1"/>
  <c r="H1542" i="1"/>
  <c r="G1542" i="1"/>
  <c r="H1546" i="1"/>
  <c r="G1546" i="1"/>
  <c r="I1546" i="1" s="1"/>
  <c r="H1549" i="1"/>
  <c r="G1549" i="1"/>
  <c r="I1549" i="1" s="1"/>
  <c r="J1549" i="1"/>
  <c r="I1568" i="1"/>
  <c r="J1569" i="1"/>
  <c r="H1569" i="1"/>
  <c r="G1569" i="1"/>
  <c r="G1581" i="1"/>
  <c r="H1581" i="1"/>
  <c r="H1585" i="1"/>
  <c r="G1599" i="1"/>
  <c r="H1599" i="1"/>
  <c r="H1624" i="1"/>
  <c r="G1624" i="1"/>
  <c r="H1632" i="1"/>
  <c r="G1632" i="1"/>
  <c r="H1637" i="1"/>
  <c r="G1637" i="1"/>
  <c r="G1651" i="1"/>
  <c r="H1651" i="1"/>
  <c r="H1664" i="1"/>
  <c r="G1664" i="1"/>
  <c r="H1669" i="1"/>
  <c r="G1669" i="1"/>
  <c r="G1683" i="1"/>
  <c r="H1683" i="1"/>
  <c r="D354" i="4"/>
  <c r="F355" i="4"/>
  <c r="D491" i="4"/>
  <c r="F492" i="4"/>
  <c r="D536" i="4"/>
  <c r="F537" i="4"/>
  <c r="F13" i="5"/>
  <c r="E12" i="5"/>
  <c r="I1564" i="1"/>
  <c r="J1565" i="1"/>
  <c r="H1565" i="1"/>
  <c r="G1565" i="1"/>
  <c r="I1565" i="1" s="1"/>
  <c r="G1570" i="1"/>
  <c r="H1570" i="1"/>
  <c r="I1574" i="1"/>
  <c r="J1575" i="1"/>
  <c r="H1575" i="1"/>
  <c r="G1575" i="1"/>
  <c r="I1575" i="1" s="1"/>
  <c r="H1588" i="1"/>
  <c r="G1588" i="1"/>
  <c r="H1593" i="1"/>
  <c r="G1593" i="1"/>
  <c r="H1640" i="1"/>
  <c r="G1640" i="1"/>
  <c r="H1645" i="1"/>
  <c r="G1645" i="1"/>
  <c r="G1659" i="1"/>
  <c r="H1659" i="1"/>
  <c r="H1672" i="1"/>
  <c r="G1672" i="1"/>
  <c r="H1677" i="1"/>
  <c r="G1677" i="1"/>
  <c r="E430" i="4"/>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2" i="1"/>
  <c r="G1436" i="1"/>
  <c r="G1440" i="1"/>
  <c r="G1444" i="1"/>
  <c r="G1448" i="1"/>
  <c r="G1452" i="1"/>
  <c r="H1544" i="1"/>
  <c r="G1544" i="1"/>
  <c r="I1544" i="1" s="1"/>
  <c r="G1566" i="1"/>
  <c r="H1566" i="1"/>
  <c r="I1567" i="1"/>
  <c r="G1576" i="1"/>
  <c r="H1576" i="1"/>
  <c r="G1583" i="1"/>
  <c r="H1583" i="1"/>
  <c r="H1596" i="1"/>
  <c r="G1596" i="1"/>
  <c r="H1601" i="1"/>
  <c r="G1601" i="1"/>
  <c r="G1627" i="1"/>
  <c r="H1627" i="1"/>
  <c r="G1635" i="1"/>
  <c r="H1635" i="1"/>
  <c r="H1648" i="1"/>
  <c r="G1648" i="1"/>
  <c r="H1653" i="1"/>
  <c r="G1653" i="1"/>
  <c r="G1667" i="1"/>
  <c r="H1667" i="1"/>
  <c r="H1680" i="1"/>
  <c r="G1680" i="1"/>
  <c r="H1685" i="1"/>
  <c r="G1685" i="1"/>
  <c r="D153" i="4"/>
  <c r="F154" i="4"/>
  <c r="F178" i="4"/>
  <c r="D164" i="4"/>
  <c r="D321" i="4"/>
  <c r="D308" i="4" s="1"/>
  <c r="F341" i="4"/>
  <c r="F6" i="6"/>
  <c r="E5" i="6"/>
  <c r="J1547" i="1"/>
  <c r="H1548" i="1"/>
  <c r="I1548" i="1" s="1"/>
  <c r="H1550" i="1"/>
  <c r="I1550" i="1" s="1"/>
  <c r="G1553" i="1"/>
  <c r="J1553" i="1"/>
  <c r="G1557" i="1"/>
  <c r="J1557" i="1"/>
  <c r="G1561" i="1"/>
  <c r="J1561" i="1"/>
  <c r="J1567" i="1"/>
  <c r="J1573" i="1"/>
  <c r="J1578" i="1"/>
  <c r="F165" i="4"/>
  <c r="E164" i="4"/>
  <c r="D160" i="1" s="1"/>
  <c r="F374" i="4"/>
  <c r="E373" i="4"/>
  <c r="F373" i="4" s="1"/>
  <c r="E536" i="4"/>
  <c r="G315" i="9"/>
  <c r="G316" i="9"/>
  <c r="F150" i="5"/>
  <c r="D147" i="5"/>
  <c r="F277" i="5"/>
  <c r="D274" i="5"/>
  <c r="I1552" i="1"/>
  <c r="I1560" i="1"/>
  <c r="J1564" i="1"/>
  <c r="J1568" i="1"/>
  <c r="J1574" i="1"/>
  <c r="J1579" i="1"/>
  <c r="F83" i="4"/>
  <c r="E82" i="4"/>
  <c r="D78" i="1" s="1"/>
  <c r="D273" i="4"/>
  <c r="F322" i="4"/>
  <c r="E321" i="4"/>
  <c r="D431" i="4"/>
  <c r="D571" i="4"/>
  <c r="E597" i="4"/>
  <c r="D591" i="1" s="1"/>
  <c r="F12" i="5"/>
  <c r="D35" i="6"/>
  <c r="F36" i="6"/>
  <c r="G1551" i="1"/>
  <c r="I1551" i="1" s="1"/>
  <c r="J1551" i="1"/>
  <c r="H1553" i="1"/>
  <c r="G1555" i="1"/>
  <c r="H1557" i="1"/>
  <c r="G1559" i="1"/>
  <c r="I1559" i="1" s="1"/>
  <c r="J1559" i="1"/>
  <c r="H1561" i="1"/>
  <c r="G1563" i="1"/>
  <c r="G1584" i="1"/>
  <c r="H1587" i="1"/>
  <c r="G1592" i="1"/>
  <c r="H1595" i="1"/>
  <c r="G1600" i="1"/>
  <c r="H1623" i="1"/>
  <c r="H1631" i="1"/>
  <c r="G1636" i="1"/>
  <c r="H1639" i="1"/>
  <c r="G1644" i="1"/>
  <c r="H1647" i="1"/>
  <c r="G1652" i="1"/>
  <c r="H1655" i="1"/>
  <c r="G1660" i="1"/>
  <c r="H1663" i="1"/>
  <c r="G1668" i="1"/>
  <c r="H1671" i="1"/>
  <c r="G1676" i="1"/>
  <c r="H1679" i="1"/>
  <c r="G1684" i="1"/>
  <c r="D6" i="4"/>
  <c r="F29" i="4"/>
  <c r="D49" i="4"/>
  <c r="F107" i="4"/>
  <c r="E106" i="4"/>
  <c r="D102" i="1" s="1"/>
  <c r="D230" i="4"/>
  <c r="F361" i="4"/>
  <c r="E648" i="4"/>
  <c r="D642" i="1" s="1"/>
  <c r="D479" i="4"/>
  <c r="F609" i="4"/>
  <c r="F616" i="4"/>
  <c r="D597" i="4"/>
  <c r="D647" i="4"/>
  <c r="D7" i="5"/>
  <c r="D44" i="8"/>
  <c r="E571" i="4"/>
  <c r="D565" i="1" s="1"/>
  <c r="E156" i="9"/>
  <c r="B156" i="9" s="1"/>
  <c r="E629" i="4"/>
  <c r="D623" i="1" s="1"/>
  <c r="F56" i="5"/>
  <c r="F70" i="5"/>
  <c r="D178" i="5"/>
  <c r="D203" i="5"/>
  <c r="F204" i="5"/>
  <c r="E5" i="7"/>
  <c r="D51" i="8"/>
  <c r="G215" i="9"/>
  <c r="E215" i="9" s="1"/>
  <c r="B215" i="9" s="1"/>
  <c r="D584" i="4"/>
  <c r="F607" i="4"/>
  <c r="G314" i="9"/>
  <c r="E314" i="9" s="1"/>
  <c r="B314" i="9" s="1"/>
  <c r="D88" i="5"/>
  <c r="F89" i="5"/>
  <c r="H316" i="9"/>
  <c r="H315" i="9"/>
  <c r="G339" i="9"/>
  <c r="E339" i="9" s="1"/>
  <c r="B339" i="9" s="1"/>
  <c r="F219" i="5"/>
  <c r="F5" i="6"/>
  <c r="E35" i="6"/>
  <c r="D114" i="6"/>
  <c r="D129" i="6"/>
  <c r="F130" i="6"/>
  <c r="E88" i="5"/>
  <c r="D1093" i="1" s="1"/>
  <c r="E177" i="5"/>
  <c r="G181" i="9"/>
  <c r="E181" i="9" s="1"/>
  <c r="B181" i="9" s="1"/>
  <c r="G189" i="9"/>
  <c r="E189" i="9" s="1"/>
  <c r="B189" i="9" s="1"/>
  <c r="G197" i="9"/>
  <c r="E197" i="9" s="1"/>
  <c r="B197" i="9" s="1"/>
  <c r="G205" i="9"/>
  <c r="E205" i="9" s="1"/>
  <c r="B205" i="9" s="1"/>
  <c r="G223" i="9"/>
  <c r="E223" i="9" s="1"/>
  <c r="B223" i="9" s="1"/>
  <c r="B155" i="9"/>
  <c r="G187" i="9"/>
  <c r="E187" i="9" s="1"/>
  <c r="B187" i="9" s="1"/>
  <c r="G195" i="9"/>
  <c r="E195" i="9" s="1"/>
  <c r="B195" i="9" s="1"/>
  <c r="G203" i="9"/>
  <c r="E203" i="9" s="1"/>
  <c r="B203" i="9" s="1"/>
  <c r="E30" i="9"/>
  <c r="B30" i="9" s="1"/>
  <c r="B38" i="9"/>
  <c r="B46" i="9"/>
  <c r="B54" i="9"/>
  <c r="B62" i="9"/>
  <c r="B70" i="9"/>
  <c r="B78" i="9"/>
  <c r="G185" i="9"/>
  <c r="E185" i="9" s="1"/>
  <c r="B185" i="9" s="1"/>
  <c r="G193" i="9"/>
  <c r="E193" i="9" s="1"/>
  <c r="B193" i="9" s="1"/>
  <c r="G201" i="9"/>
  <c r="E201" i="9" s="1"/>
  <c r="B201" i="9" s="1"/>
  <c r="H310" i="9"/>
  <c r="G310" i="9"/>
  <c r="H309" i="9"/>
  <c r="M228" i="9"/>
  <c r="G309" i="9"/>
  <c r="H308" i="9"/>
  <c r="E308" i="9" s="1"/>
  <c r="B308" i="9" s="1"/>
  <c r="G302" i="9"/>
  <c r="E302" i="9" s="1"/>
  <c r="B302" i="9" s="1"/>
  <c r="G301" i="9"/>
  <c r="E301" i="9" s="1"/>
  <c r="B301" i="9" s="1"/>
  <c r="G300" i="9"/>
  <c r="E300" i="9" s="1"/>
  <c r="B300" i="9" s="1"/>
  <c r="L228" i="9"/>
  <c r="G224" i="9"/>
  <c r="E224" i="9" s="1"/>
  <c r="B224" i="9" s="1"/>
  <c r="G220" i="9"/>
  <c r="E220" i="9" s="1"/>
  <c r="B220" i="9" s="1"/>
  <c r="G216" i="9"/>
  <c r="E216" i="9" s="1"/>
  <c r="B216" i="9" s="1"/>
  <c r="G180" i="9"/>
  <c r="H179" i="9"/>
  <c r="G225" i="9"/>
  <c r="E225" i="9" s="1"/>
  <c r="B225" i="9" s="1"/>
  <c r="G221" i="9"/>
  <c r="E221" i="9" s="1"/>
  <c r="B221"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27" i="9"/>
  <c r="E227" i="9" s="1"/>
  <c r="B227" i="9" s="1"/>
  <c r="G219" i="9"/>
  <c r="E219" i="9" s="1"/>
  <c r="B21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3" i="9"/>
  <c r="E183" i="9" s="1"/>
  <c r="B183" i="9" s="1"/>
  <c r="G191" i="9"/>
  <c r="E191" i="9" s="1"/>
  <c r="B191" i="9" s="1"/>
  <c r="G199" i="9"/>
  <c r="E199" i="9" s="1"/>
  <c r="B199" i="9" s="1"/>
  <c r="E151" i="9"/>
  <c r="B151" i="9" s="1"/>
  <c r="F234" i="9"/>
  <c r="B234" i="9" s="1"/>
  <c r="B240" i="9"/>
  <c r="B241" i="9"/>
  <c r="B244" i="9"/>
  <c r="B245" i="9"/>
  <c r="B248" i="9"/>
  <c r="B249" i="9"/>
  <c r="F258" i="9"/>
  <c r="B258" i="9" s="1"/>
  <c r="B264" i="9"/>
  <c r="F274" i="9"/>
  <c r="B274" i="9" s="1"/>
  <c r="B280" i="9"/>
  <c r="F290" i="9"/>
  <c r="B290" i="9" s="1"/>
  <c r="B232" i="9"/>
  <c r="B321" i="9"/>
  <c r="F230" i="9"/>
  <c r="B230" i="9" s="1"/>
  <c r="F238" i="9"/>
  <c r="B238" i="9" s="1"/>
  <c r="F239" i="9"/>
  <c r="B239" i="9" s="1"/>
  <c r="F242" i="9"/>
  <c r="B242" i="9" s="1"/>
  <c r="F243" i="9"/>
  <c r="B243" i="9" s="1"/>
  <c r="F246" i="9"/>
  <c r="B246" i="9" s="1"/>
  <c r="F247" i="9"/>
  <c r="B247" i="9" s="1"/>
  <c r="F250" i="9"/>
  <c r="B250" i="9" s="1"/>
  <c r="B256" i="9"/>
  <c r="F266" i="9"/>
  <c r="B266" i="9" s="1"/>
  <c r="B272" i="9"/>
  <c r="F282" i="9"/>
  <c r="B282" i="9" s="1"/>
  <c r="B288" i="9"/>
  <c r="B303" i="9"/>
  <c r="E309" i="9" l="1"/>
  <c r="B309" i="9" s="1"/>
  <c r="C1571" i="1"/>
  <c r="H35" i="3"/>
  <c r="D5" i="7"/>
  <c r="C1539" i="1"/>
  <c r="H1259" i="1"/>
  <c r="E251" i="5"/>
  <c r="D1255" i="1" s="1"/>
  <c r="G1256" i="1"/>
  <c r="H1256" i="1"/>
  <c r="G1046" i="1"/>
  <c r="H1046" i="1"/>
  <c r="G1681" i="1"/>
  <c r="H1681" i="1"/>
  <c r="G1604" i="1"/>
  <c r="I30" i="3"/>
  <c r="G649" i="1"/>
  <c r="H649" i="1"/>
  <c r="H270" i="1"/>
  <c r="G270" i="1"/>
  <c r="H198" i="1"/>
  <c r="G198" i="1"/>
  <c r="H212" i="1"/>
  <c r="G212" i="1"/>
  <c r="G190" i="1"/>
  <c r="E152" i="4"/>
  <c r="I18" i="3" s="1"/>
  <c r="H166" i="1"/>
  <c r="G166" i="1"/>
  <c r="F106" i="4"/>
  <c r="F82" i="4"/>
  <c r="F7" i="4"/>
  <c r="G3" i="1"/>
  <c r="H3" i="1"/>
  <c r="D417" i="4"/>
  <c r="C303" i="1"/>
  <c r="D418" i="4"/>
  <c r="I24" i="3"/>
  <c r="D1181" i="1"/>
  <c r="H642" i="1"/>
  <c r="G642" i="1"/>
  <c r="E308" i="4"/>
  <c r="F308" i="4" s="1"/>
  <c r="D316" i="1"/>
  <c r="F274" i="5"/>
  <c r="D251" i="5"/>
  <c r="C1278" i="1"/>
  <c r="G24" i="9"/>
  <c r="H24" i="9"/>
  <c r="F153" i="4"/>
  <c r="D152" i="4"/>
  <c r="C149" i="1"/>
  <c r="B207" i="9"/>
  <c r="I28" i="3"/>
  <c r="D1431" i="1"/>
  <c r="F584" i="4"/>
  <c r="C578" i="1"/>
  <c r="G102" i="1"/>
  <c r="H102" i="1"/>
  <c r="D422" i="4"/>
  <c r="H17" i="3"/>
  <c r="C2" i="1"/>
  <c r="F431" i="4"/>
  <c r="D430" i="4"/>
  <c r="C425" i="1"/>
  <c r="E315" i="9"/>
  <c r="B315" i="9" s="1"/>
  <c r="I1561" i="1"/>
  <c r="I1553" i="1"/>
  <c r="E141" i="6"/>
  <c r="I27" i="3"/>
  <c r="D1401" i="1"/>
  <c r="F164" i="4"/>
  <c r="C160" i="1"/>
  <c r="I1566" i="1"/>
  <c r="E6" i="4"/>
  <c r="I1570" i="1"/>
  <c r="I1542" i="1"/>
  <c r="H624" i="1"/>
  <c r="G624" i="1"/>
  <c r="H464" i="1"/>
  <c r="G464" i="1"/>
  <c r="I1580" i="1"/>
  <c r="H30" i="3"/>
  <c r="F114" i="6"/>
  <c r="C1510" i="1"/>
  <c r="F597" i="4"/>
  <c r="C591" i="1"/>
  <c r="F571" i="4"/>
  <c r="C565" i="1"/>
  <c r="H539" i="1"/>
  <c r="G539" i="1"/>
  <c r="F648" i="4"/>
  <c r="D69" i="5"/>
  <c r="F88" i="5"/>
  <c r="C1093" i="1"/>
  <c r="G338" i="9"/>
  <c r="E338" i="9" s="1"/>
  <c r="B338" i="9" s="1"/>
  <c r="F203" i="5"/>
  <c r="C1207" i="1"/>
  <c r="I39" i="3"/>
  <c r="C1621" i="1"/>
  <c r="E69" i="5"/>
  <c r="F273" i="4"/>
  <c r="C269" i="1"/>
  <c r="F147" i="5"/>
  <c r="C1152" i="1"/>
  <c r="E535" i="4"/>
  <c r="E639" i="4" s="1"/>
  <c r="D633" i="1" s="1"/>
  <c r="D530" i="1"/>
  <c r="I1576" i="1"/>
  <c r="F536" i="4"/>
  <c r="D535" i="4"/>
  <c r="C530" i="1"/>
  <c r="F354" i="4"/>
  <c r="C349" i="1"/>
  <c r="I1581" i="1"/>
  <c r="F629" i="4"/>
  <c r="C623" i="1"/>
  <c r="H520" i="1"/>
  <c r="G520" i="1"/>
  <c r="F466" i="4"/>
  <c r="C460" i="1"/>
  <c r="I33" i="3"/>
  <c r="D1538" i="1"/>
  <c r="H22" i="3"/>
  <c r="C1012" i="1"/>
  <c r="F35" i="6"/>
  <c r="H28" i="3"/>
  <c r="C1431" i="1"/>
  <c r="E316" i="9"/>
  <c r="B316" i="9" s="1"/>
  <c r="F321" i="4"/>
  <c r="C316" i="1"/>
  <c r="F491" i="4"/>
  <c r="C485" i="1"/>
  <c r="E180" i="9"/>
  <c r="B180" i="9" s="1"/>
  <c r="F228" i="9"/>
  <c r="E310" i="9"/>
  <c r="B310" i="9" s="1"/>
  <c r="H19" i="9"/>
  <c r="E19" i="9" s="1"/>
  <c r="B19" i="9" s="1"/>
  <c r="F129" i="6"/>
  <c r="C1525" i="1"/>
  <c r="D141" i="6"/>
  <c r="D45" i="8"/>
  <c r="G344" i="9" s="1"/>
  <c r="E344" i="9" s="1"/>
  <c r="B344" i="9" s="1"/>
  <c r="C1628" i="1"/>
  <c r="G336" i="9"/>
  <c r="E336" i="9" s="1"/>
  <c r="B336" i="9" s="1"/>
  <c r="D177" i="5"/>
  <c r="F178" i="5"/>
  <c r="C1182" i="1"/>
  <c r="G343" i="9"/>
  <c r="E343" i="9" s="1"/>
  <c r="F647" i="4"/>
  <c r="C641" i="1"/>
  <c r="F479" i="4"/>
  <c r="C473" i="1"/>
  <c r="F230" i="4"/>
  <c r="C226" i="1"/>
  <c r="F49" i="4"/>
  <c r="C45" i="1"/>
  <c r="G78" i="1"/>
  <c r="H78" i="1"/>
  <c r="E360" i="4"/>
  <c r="D368" i="1"/>
  <c r="I1557" i="1"/>
  <c r="D424" i="1"/>
  <c r="E7" i="5"/>
  <c r="D1017" i="1"/>
  <c r="I1569" i="1"/>
  <c r="G627" i="1"/>
  <c r="H627" i="1"/>
  <c r="F522" i="4"/>
  <c r="C516" i="1"/>
  <c r="G70" i="1"/>
  <c r="H70" i="1"/>
  <c r="I25" i="3" l="1"/>
  <c r="E176" i="5"/>
  <c r="D1180" i="1" s="1"/>
  <c r="H1571" i="1"/>
  <c r="G1571" i="1"/>
  <c r="H33" i="3"/>
  <c r="C1538" i="1"/>
  <c r="H1539" i="1"/>
  <c r="G1539" i="1"/>
  <c r="G346" i="9"/>
  <c r="E346" i="9" s="1"/>
  <c r="E24" i="9"/>
  <c r="D148" i="1"/>
  <c r="E299" i="4"/>
  <c r="E300" i="4" s="1"/>
  <c r="D296" i="1" s="1"/>
  <c r="G316" i="1"/>
  <c r="H316" i="1"/>
  <c r="F69" i="5"/>
  <c r="H23" i="3"/>
  <c r="C1074" i="1"/>
  <c r="G1510" i="1"/>
  <c r="H1510" i="1"/>
  <c r="E418" i="4"/>
  <c r="D413" i="1" s="1"/>
  <c r="D355" i="1"/>
  <c r="F360" i="4"/>
  <c r="G1182" i="1"/>
  <c r="H1182" i="1"/>
  <c r="H1628" i="1"/>
  <c r="G1628" i="1"/>
  <c r="H1538" i="1"/>
  <c r="G1538" i="1"/>
  <c r="D640" i="4"/>
  <c r="F535" i="4"/>
  <c r="C529" i="1"/>
  <c r="E640" i="4"/>
  <c r="D634" i="1" s="1"/>
  <c r="D529" i="1"/>
  <c r="D639" i="4"/>
  <c r="F430" i="4"/>
  <c r="C424" i="1"/>
  <c r="D643" i="4"/>
  <c r="C417" i="1"/>
  <c r="G578" i="1"/>
  <c r="H578" i="1"/>
  <c r="I22" i="3"/>
  <c r="E6" i="5"/>
  <c r="D1012" i="1"/>
  <c r="G1012" i="1" s="1"/>
  <c r="G368" i="1"/>
  <c r="H368" i="1"/>
  <c r="G45" i="1"/>
  <c r="H45" i="1"/>
  <c r="H473" i="1"/>
  <c r="G473" i="1"/>
  <c r="B228" i="9"/>
  <c r="F7" i="5"/>
  <c r="G530" i="1"/>
  <c r="H530" i="1"/>
  <c r="G269" i="1"/>
  <c r="H269" i="1"/>
  <c r="I31" i="3"/>
  <c r="D1537" i="1"/>
  <c r="F251" i="5"/>
  <c r="H25" i="3"/>
  <c r="C1255" i="1"/>
  <c r="C412" i="1"/>
  <c r="F417" i="4"/>
  <c r="H516" i="1"/>
  <c r="G516" i="1"/>
  <c r="G226" i="1"/>
  <c r="H226" i="1"/>
  <c r="H641" i="1"/>
  <c r="G641" i="1"/>
  <c r="C1622" i="1"/>
  <c r="I40" i="3"/>
  <c r="G485" i="1"/>
  <c r="H485" i="1"/>
  <c r="G349" i="1"/>
  <c r="H349" i="1"/>
  <c r="G1152" i="1"/>
  <c r="H1152" i="1"/>
  <c r="I23" i="3"/>
  <c r="D1074" i="1"/>
  <c r="K1481" i="9"/>
  <c r="G1093" i="1"/>
  <c r="H1093" i="1"/>
  <c r="G591" i="1"/>
  <c r="H591" i="1"/>
  <c r="I17" i="3"/>
  <c r="E422" i="4"/>
  <c r="F422" i="4" s="1"/>
  <c r="D2" i="1"/>
  <c r="H2" i="1" s="1"/>
  <c r="H1401" i="1"/>
  <c r="G1401" i="1"/>
  <c r="G149" i="1"/>
  <c r="H149" i="1"/>
  <c r="B24" i="9"/>
  <c r="F418" i="4"/>
  <c r="C413" i="1"/>
  <c r="E342" i="9"/>
  <c r="B343" i="9"/>
  <c r="G1525" i="1"/>
  <c r="H1525" i="1"/>
  <c r="H565" i="1"/>
  <c r="G565" i="1"/>
  <c r="G160" i="1"/>
  <c r="H160" i="1"/>
  <c r="G425" i="1"/>
  <c r="H425" i="1"/>
  <c r="G1017" i="1"/>
  <c r="H1017" i="1"/>
  <c r="D176" i="5"/>
  <c r="F177" i="5"/>
  <c r="H24" i="3"/>
  <c r="C1181" i="1"/>
  <c r="F141" i="6"/>
  <c r="H31" i="3"/>
  <c r="C1537" i="1"/>
  <c r="G348" i="9"/>
  <c r="E348" i="9" s="1"/>
  <c r="G1431" i="1"/>
  <c r="H1431" i="1"/>
  <c r="E423" i="4"/>
  <c r="E301" i="4"/>
  <c r="D297" i="1" s="1"/>
  <c r="D6" i="5"/>
  <c r="H460" i="1"/>
  <c r="G460" i="1"/>
  <c r="H623" i="1"/>
  <c r="G623" i="1"/>
  <c r="H1621" i="1"/>
  <c r="G1621" i="1"/>
  <c r="H11" i="3"/>
  <c r="G1207" i="1"/>
  <c r="H1207" i="1"/>
  <c r="F6" i="4"/>
  <c r="D299" i="4"/>
  <c r="H18" i="3"/>
  <c r="F152" i="4"/>
  <c r="C148" i="1"/>
  <c r="G1278" i="1"/>
  <c r="H1278" i="1"/>
  <c r="E417" i="4"/>
  <c r="D412" i="1" s="1"/>
  <c r="D303" i="1"/>
  <c r="G303" i="1" s="1"/>
  <c r="D295" i="1" l="1"/>
  <c r="B346" i="9"/>
  <c r="E345" i="9"/>
  <c r="I10" i="3" s="1"/>
  <c r="H1012" i="1"/>
  <c r="H303" i="1"/>
  <c r="G2" i="1"/>
  <c r="G1537" i="1"/>
  <c r="H1537" i="1"/>
  <c r="F639" i="4"/>
  <c r="C633" i="1"/>
  <c r="G306" i="9"/>
  <c r="E306" i="9" s="1"/>
  <c r="B306" i="9" s="1"/>
  <c r="G299" i="9"/>
  <c r="F6" i="5"/>
  <c r="C1011" i="1"/>
  <c r="F640" i="4"/>
  <c r="C634" i="1"/>
  <c r="N3" i="9"/>
  <c r="I11" i="3"/>
  <c r="F176" i="5"/>
  <c r="C1180" i="1"/>
  <c r="E643" i="4"/>
  <c r="D417" i="1"/>
  <c r="G417" i="1" s="1"/>
  <c r="E424" i="4"/>
  <c r="D419" i="1" s="1"/>
  <c r="C637" i="1"/>
  <c r="G424" i="1"/>
  <c r="H424" i="1"/>
  <c r="E425" i="4"/>
  <c r="D420" i="1" s="1"/>
  <c r="E644" i="4"/>
  <c r="D418" i="1"/>
  <c r="H20" i="9"/>
  <c r="G1255" i="1"/>
  <c r="H1255" i="1"/>
  <c r="D301" i="4"/>
  <c r="F299" i="4"/>
  <c r="D423" i="4"/>
  <c r="C295" i="1"/>
  <c r="D300" i="4"/>
  <c r="G148" i="1"/>
  <c r="H148" i="1"/>
  <c r="E347" i="9"/>
  <c r="B348" i="9"/>
  <c r="G1181" i="1"/>
  <c r="H1181" i="1"/>
  <c r="H413" i="1"/>
  <c r="G413" i="1"/>
  <c r="H9" i="3"/>
  <c r="H1622" i="1"/>
  <c r="G1622" i="1"/>
  <c r="H412" i="1"/>
  <c r="G412" i="1"/>
  <c r="H299" i="9"/>
  <c r="D1011" i="1"/>
  <c r="H529" i="1"/>
  <c r="G529" i="1"/>
  <c r="G355" i="1"/>
  <c r="H355" i="1"/>
  <c r="G1074" i="1"/>
  <c r="H1074" i="1"/>
  <c r="G295" i="1" l="1"/>
  <c r="H295" i="1"/>
  <c r="E646" i="4"/>
  <c r="D638" i="1"/>
  <c r="D644" i="4"/>
  <c r="F423" i="4"/>
  <c r="D425" i="4"/>
  <c r="C418" i="1"/>
  <c r="G20" i="9"/>
  <c r="E20" i="9" s="1"/>
  <c r="B20" i="9" s="1"/>
  <c r="D424" i="4"/>
  <c r="E645" i="4"/>
  <c r="D637" i="1"/>
  <c r="H637" i="1" s="1"/>
  <c r="H8" i="3"/>
  <c r="G1011" i="1"/>
  <c r="H1011" i="1"/>
  <c r="G633" i="1"/>
  <c r="H633" i="1"/>
  <c r="H417" i="1"/>
  <c r="K3" i="9"/>
  <c r="I9" i="3"/>
  <c r="F643" i="4"/>
  <c r="G1180" i="1"/>
  <c r="H1180" i="1"/>
  <c r="H634" i="1"/>
  <c r="G634" i="1"/>
  <c r="F300" i="4"/>
  <c r="C296" i="1"/>
  <c r="F301" i="4"/>
  <c r="C297" i="1"/>
  <c r="E299" i="9"/>
  <c r="B299" i="9" l="1"/>
  <c r="F424" i="4"/>
  <c r="C419" i="1"/>
  <c r="M3" i="9"/>
  <c r="F644" i="4"/>
  <c r="D646" i="4"/>
  <c r="C638" i="1"/>
  <c r="D645" i="4"/>
  <c r="E650" i="4"/>
  <c r="D640" i="1"/>
  <c r="G297" i="1"/>
  <c r="H297" i="1"/>
  <c r="G418" i="1"/>
  <c r="H418" i="1"/>
  <c r="G637" i="1"/>
  <c r="G296" i="1"/>
  <c r="H296" i="1"/>
  <c r="E649" i="4"/>
  <c r="D639" i="1"/>
  <c r="F425" i="4"/>
  <c r="C420" i="1"/>
  <c r="F646" i="4" l="1"/>
  <c r="D650" i="4"/>
  <c r="C640" i="1"/>
  <c r="H420" i="1"/>
  <c r="G420" i="1"/>
  <c r="I20" i="3"/>
  <c r="D644" i="1"/>
  <c r="H419" i="1"/>
  <c r="G419" i="1"/>
  <c r="I19" i="3"/>
  <c r="D643" i="1"/>
  <c r="D649" i="4"/>
  <c r="F645" i="4"/>
  <c r="C639" i="1"/>
  <c r="H638" i="1"/>
  <c r="G638" i="1"/>
  <c r="H334" i="9"/>
  <c r="G334" i="9"/>
  <c r="E334" i="9" l="1"/>
  <c r="B334" i="9" s="1"/>
  <c r="G639" i="1"/>
  <c r="H639" i="1"/>
  <c r="H640" i="1"/>
  <c r="G640" i="1"/>
  <c r="F650" i="4"/>
  <c r="H20" i="3"/>
  <c r="C644" i="1"/>
  <c r="G297" i="9"/>
  <c r="E297" i="9" s="1"/>
  <c r="B297" i="9" s="1"/>
  <c r="F649" i="4"/>
  <c r="H19" i="3"/>
  <c r="C643" i="1"/>
  <c r="E298" i="9" l="1"/>
  <c r="I8" i="3" s="1"/>
  <c r="H643" i="1"/>
  <c r="G643" i="1"/>
  <c r="H7" i="3"/>
  <c r="G644" i="1"/>
  <c r="H644" i="1"/>
  <c r="J3" i="9" l="1"/>
  <c r="G295" i="9" l="1"/>
  <c r="L293" i="9"/>
  <c r="F293" i="9" s="1"/>
  <c r="H295" i="9"/>
  <c r="G18" i="9"/>
  <c r="H18" i="9"/>
  <c r="K5" i="9"/>
  <c r="J10" i="9"/>
  <c r="I17" i="9"/>
  <c r="K6" i="9"/>
  <c r="J11" i="9"/>
  <c r="G17" i="9"/>
  <c r="K7" i="9"/>
  <c r="J12" i="9"/>
  <c r="I6" i="9"/>
  <c r="K12" i="9"/>
  <c r="H17" i="9"/>
  <c r="K10" i="9"/>
  <c r="K11" i="9"/>
  <c r="G16" i="9"/>
  <c r="H16" i="9"/>
  <c r="J6" i="9"/>
  <c r="I11" i="9"/>
  <c r="J7" i="9"/>
  <c r="I12" i="9"/>
  <c r="L16" i="9"/>
  <c r="J8" i="9"/>
  <c r="I13" i="9"/>
  <c r="G22" i="9"/>
  <c r="K8" i="9"/>
  <c r="J13" i="9"/>
  <c r="G21" i="9"/>
  <c r="K9" i="9"/>
  <c r="M16" i="9"/>
  <c r="J17" i="9"/>
  <c r="J5" i="9"/>
  <c r="I7" i="9"/>
  <c r="K13" i="9"/>
  <c r="H21" i="9"/>
  <c r="I8" i="9"/>
  <c r="G15" i="9"/>
  <c r="H15" i="9"/>
  <c r="I9" i="9"/>
  <c r="L15" i="9"/>
  <c r="J9" i="9"/>
  <c r="M15" i="9"/>
  <c r="H22" i="9"/>
  <c r="I5" i="9"/>
  <c r="E11" i="9" l="1"/>
  <c r="B11" i="9" s="1"/>
  <c r="E5" i="9"/>
  <c r="B5" i="9" s="1"/>
  <c r="F15" i="9"/>
  <c r="E8" i="9"/>
  <c r="B8" i="9" s="1"/>
  <c r="E15" i="9"/>
  <c r="E7" i="9"/>
  <c r="B7" i="9" s="1"/>
  <c r="E12" i="9"/>
  <c r="B12" i="9" s="1"/>
  <c r="E16" i="9"/>
  <c r="E22" i="9"/>
  <c r="B22" i="9" s="1"/>
  <c r="E18" i="9"/>
  <c r="B18" i="9" s="1"/>
  <c r="E21" i="9"/>
  <c r="B21" i="9" s="1"/>
  <c r="E13" i="9"/>
  <c r="B13" i="9" s="1"/>
  <c r="E17" i="9"/>
  <c r="B17" i="9" s="1"/>
  <c r="E10" i="9"/>
  <c r="B10" i="9" s="1"/>
  <c r="E9" i="9"/>
  <c r="B9" i="9" s="1"/>
  <c r="E6" i="9"/>
  <c r="B6" i="9" s="1"/>
  <c r="B293" i="9"/>
  <c r="F23" i="9"/>
  <c r="F16" i="9"/>
  <c r="E295" i="9"/>
  <c r="B15" i="9" l="1"/>
  <c r="B16" i="9"/>
  <c r="F14" i="9"/>
  <c r="F3" i="9" s="1"/>
  <c r="B295" i="9"/>
  <c r="E23" i="9"/>
  <c r="I7" i="3" s="1"/>
  <c r="E4" i="9"/>
  <c r="E14" i="9"/>
  <c r="I13" i="3" s="1"/>
  <c r="E3" i="9" l="1"/>
</calcChain>
</file>

<file path=xl/sharedStrings.xml><?xml version="1.0" encoding="utf-8"?>
<sst xmlns="http://schemas.openxmlformats.org/spreadsheetml/2006/main" count="4732" uniqueCount="3657">
  <si>
    <t>Obveznik:</t>
  </si>
  <si>
    <t>35940 - OPĆINA JAGODNJAK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</si>
  <si>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</si>
  <si>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</si>
  <si>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</si>
  <si>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</si>
  <si>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</si>
  <si>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</si>
  <si>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</si>
  <si>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</si>
  <si>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</si>
  <si>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</si>
  <si>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</si>
  <si>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</si>
  <si>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</si>
  <si>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</si>
  <si>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</si>
  <si>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</si>
  <si>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</si>
  <si>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</si>
  <si>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</si>
  <si>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</si>
  <si>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</si>
  <si>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</si>
  <si>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</si>
  <si>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</si>
  <si>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</si>
  <si>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</si>
  <si>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</si>
  <si>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</si>
  <si>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</si>
  <si>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</si>
  <si>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</si>
  <si>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</si>
  <si>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</si>
  <si>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</si>
  <si>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</si>
  <si>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</si>
  <si>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</si>
  <si>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</si>
  <si>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</si>
  <si>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</si>
  <si>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</si>
  <si>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</si>
  <si>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</si>
  <si>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</si>
  <si>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</si>
  <si>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</si>
  <si>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</si>
  <si>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</si>
  <si>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</si>
  <si>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</si>
  <si>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</si>
  <si>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</si>
  <si>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</si>
  <si>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</si>
  <si>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</si>
  <si>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</si>
  <si>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</si>
  <si>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</si>
  <si>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</si>
  <si>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</si>
  <si>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</si>
  <si>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</si>
  <si>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</si>
  <si>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</si>
  <si>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</si>
  <si>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</si>
  <si>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</si>
  <si>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</si>
  <si>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</si>
  <si>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</si>
  <si>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</si>
  <si>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</si>
  <si>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</si>
  <si>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</si>
  <si>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</si>
  <si>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</si>
  <si>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</si>
  <si>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</si>
  <si>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</si>
  <si>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</si>
  <si>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</si>
  <si>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</si>
  <si>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</si>
  <si>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</si>
  <si>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</si>
  <si>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</si>
  <si>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</si>
  <si>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</si>
  <si>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</si>
  <si>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</si>
  <si>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</si>
  <si>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</si>
  <si>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</si>
  <si>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</si>
  <si>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</si>
  <si>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</si>
  <si>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</si>
  <si>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</si>
  <si>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</si>
  <si>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</si>
  <si>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</si>
  <si>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</si>
  <si>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</si>
  <si>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</si>
  <si>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</si>
  <si>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</si>
  <si>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</si>
  <si>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</si>
  <si>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</si>
  <si>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</si>
  <si>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</si>
  <si>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</si>
  <si>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</si>
  <si>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</si>
  <si>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</si>
  <si>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</si>
  <si>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</si>
  <si>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</si>
  <si>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</si>
  <si>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</si>
  <si>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</si>
  <si>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</si>
  <si>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</si>
  <si>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</si>
  <si>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</si>
  <si>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</si>
  <si>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</si>
  <si>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</si>
  <si>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</si>
  <si>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</si>
  <si>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</si>
  <si>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</si>
  <si>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</si>
  <si>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</si>
  <si>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</si>
  <si>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</si>
  <si>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</si>
  <si>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</si>
  <si>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</si>
  <si>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</si>
  <si>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</si>
  <si>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</si>
  <si>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</si>
  <si>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</si>
  <si>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</si>
  <si>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</si>
  <si>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</si>
  <si>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</si>
  <si>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</si>
  <si>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</si>
  <si>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</si>
  <si>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</si>
  <si>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</si>
  <si>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</si>
  <si>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</si>
  <si>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</si>
  <si>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</si>
  <si>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</si>
  <si>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</si>
  <si>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</si>
  <si>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</si>
  <si>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</si>
  <si>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</si>
  <si>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</si>
  <si>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</si>
  <si>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</si>
  <si>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</si>
  <si>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</si>
  <si>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</si>
  <si>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</si>
  <si>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</si>
  <si>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</si>
  <si>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</si>
  <si>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</si>
  <si>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</si>
  <si>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</si>
  <si>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</si>
  <si>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</si>
  <si>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</si>
  <si>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</si>
  <si>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</si>
  <si>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</si>
  <si>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</si>
  <si>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</si>
  <si>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</si>
  <si>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</si>
  <si>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</si>
  <si>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</si>
  <si>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</si>
  <si>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</si>
  <si>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</si>
  <si>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</si>
  <si>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</si>
  <si>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</si>
  <si>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</si>
  <si>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</si>
  <si>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</si>
  <si>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</si>
  <si>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</si>
  <si>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</si>
  <si>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</si>
  <si>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</si>
  <si>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</si>
  <si>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</si>
  <si>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</si>
  <si>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</si>
  <si>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</si>
  <si>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</si>
  <si>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</si>
  <si>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</si>
  <si>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</si>
  <si>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</si>
  <si>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</si>
  <si>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</si>
  <si>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</si>
  <si>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</si>
  <si>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</si>
  <si>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</si>
  <si>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</si>
  <si>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</si>
  <si>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</si>
  <si>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</si>
  <si>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</si>
  <si>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</si>
  <si>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</si>
  <si>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</si>
  <si>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</si>
  <si>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</si>
  <si>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</si>
  <si>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</si>
  <si>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</si>
  <si>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</si>
  <si>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</si>
  <si>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</si>
  <si>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</si>
  <si>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</si>
  <si>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</si>
  <si>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</si>
  <si>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</si>
  <si>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</si>
  <si>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</si>
  <si>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</si>
  <si>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</si>
  <si>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</si>
  <si>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</si>
  <si>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</si>
  <si>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</si>
  <si>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</si>
  <si>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</si>
  <si>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</si>
  <si>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</si>
  <si>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</si>
  <si>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</si>
  <si>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</si>
  <si>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</si>
  <si>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</si>
  <si>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</si>
  <si>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</si>
  <si>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</si>
  <si>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</si>
  <si>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</si>
  <si>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</si>
  <si>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</si>
  <si>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</si>
  <si>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</si>
  <si>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</si>
  <si>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</si>
  <si>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</si>
  <si>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</si>
  <si>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</si>
  <si>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</si>
  <si>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</si>
  <si>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</si>
  <si>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</si>
  <si>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</si>
  <si>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</si>
  <si>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</si>
  <si>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</si>
  <si>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</si>
  <si>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</si>
  <si>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</si>
  <si>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</si>
  <si>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</si>
  <si>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</si>
  <si>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</si>
  <si>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</si>
  <si>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</si>
  <si>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</si>
  <si>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</si>
  <si>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</si>
  <si>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</si>
  <si>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</si>
  <si>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</si>
  <si>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</si>
  <si>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</si>
  <si>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</si>
  <si>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</si>
  <si>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</si>
  <si>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</si>
  <si>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</si>
  <si>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</si>
  <si>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</si>
  <si>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</si>
  <si>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</si>
  <si>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</si>
  <si>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</si>
  <si>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</si>
  <si>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</si>
  <si>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</si>
  <si>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</si>
  <si>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</si>
  <si>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</si>
  <si>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</si>
  <si>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</si>
  <si>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</si>
  <si>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</si>
  <si>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</si>
  <si>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</si>
  <si>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</si>
  <si>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</si>
  <si>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</si>
  <si>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</si>
  <si>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</si>
  <si>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</si>
  <si>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</si>
  <si>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</si>
  <si>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</si>
  <si>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</si>
  <si>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</si>
  <si>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</si>
  <si>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</si>
  <si>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</si>
  <si>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</si>
  <si>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</si>
  <si>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</si>
  <si>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</si>
  <si>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</si>
  <si>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</si>
  <si>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</si>
  <si>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</si>
  <si>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</si>
  <si>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</si>
  <si>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</si>
  <si>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</si>
  <si>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</si>
  <si>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</si>
  <si>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</si>
  <si>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</si>
  <si>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</si>
  <si>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</si>
  <si>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</si>
  <si>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</si>
  <si>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</si>
  <si>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</si>
  <si>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</si>
  <si>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</si>
  <si>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</si>
  <si>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</si>
  <si>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</si>
  <si>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</si>
  <si>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</si>
  <si>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</si>
  <si>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</si>
  <si>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</si>
  <si>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</si>
  <si>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</si>
  <si>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</si>
  <si>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</si>
  <si>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</si>
  <si>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</si>
  <si>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</si>
  <si>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</si>
  <si>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</si>
  <si>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</si>
  <si>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</si>
  <si>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</si>
  <si>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</si>
  <si>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</si>
  <si>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</si>
  <si>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</si>
  <si>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</si>
  <si>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</si>
  <si>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</si>
  <si>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</si>
  <si>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</si>
  <si>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</si>
  <si>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</si>
  <si>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</si>
  <si>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</si>
  <si>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</si>
  <si>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</si>
  <si>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</si>
  <si>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</si>
  <si>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</si>
  <si>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</si>
  <si>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</si>
  <si>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</si>
  <si>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</si>
  <si>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</si>
  <si>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</si>
  <si>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</si>
  <si>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</si>
  <si>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</si>
  <si>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</si>
  <si>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</si>
  <si>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</si>
  <si>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</si>
  <si>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</si>
  <si>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</si>
  <si>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</si>
  <si>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</si>
  <si>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</si>
  <si>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</si>
  <si>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</si>
  <si>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</si>
  <si>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</si>
  <si>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</si>
  <si>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</si>
  <si>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</si>
  <si>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</si>
  <si>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</si>
  <si>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</si>
  <si>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</si>
  <si>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</si>
  <si>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</si>
  <si>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</si>
  <si>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</si>
  <si>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</si>
  <si>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</si>
  <si>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</si>
  <si>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</si>
  <si>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</si>
  <si>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</si>
  <si>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</si>
  <si>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</si>
  <si>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</si>
  <si>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</si>
  <si>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</si>
  <si>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</si>
  <si>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</si>
  <si>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</si>
  <si>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</si>
  <si>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</si>
  <si>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</si>
  <si>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</si>
  <si>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</si>
  <si>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</si>
  <si>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</si>
  <si>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</si>
  <si>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</si>
  <si>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</si>
  <si>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</si>
  <si>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</si>
  <si>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</si>
  <si>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</si>
  <si>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</si>
  <si>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</si>
  <si>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</si>
  <si>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</si>
  <si>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</si>
  <si>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</si>
  <si>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</si>
  <si>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</si>
  <si>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</si>
  <si>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</si>
  <si>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</si>
  <si>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</si>
  <si>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</si>
  <si>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</si>
  <si>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</si>
  <si>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</si>
  <si>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</si>
  <si>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</si>
  <si>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</si>
  <si>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</si>
  <si>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</si>
  <si>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</si>
  <si>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</si>
  <si>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</si>
  <si>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</si>
  <si>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</si>
  <si>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</si>
  <si>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</si>
  <si>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</si>
  <si>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</si>
  <si>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</si>
  <si>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</si>
  <si>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</si>
  <si>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</si>
  <si>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</si>
  <si>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</si>
  <si>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</si>
  <si>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</si>
  <si>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</si>
  <si>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</si>
  <si>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</si>
  <si>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</si>
  <si>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</si>
  <si>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</si>
  <si>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</si>
  <si>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</si>
  <si>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</si>
  <si>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</si>
  <si>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</si>
  <si>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</si>
  <si>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</si>
  <si>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</si>
  <si>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</si>
  <si>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</si>
  <si>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</si>
  <si>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</si>
  <si>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</si>
  <si>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</si>
  <si>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</si>
  <si>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</si>
  <si>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</si>
  <si>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</si>
  <si>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</si>
  <si>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</si>
  <si>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</si>
  <si>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</si>
  <si>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</si>
  <si>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</si>
  <si>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</si>
  <si>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</si>
  <si>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</si>
  <si>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</si>
  <si>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</si>
  <si>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</si>
  <si>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</si>
  <si>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</si>
  <si>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</si>
  <si>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</si>
  <si>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</si>
  <si>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</si>
  <si>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</si>
  <si>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</si>
  <si>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</si>
  <si>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</si>
  <si>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</si>
  <si>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</si>
  <si>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</si>
  <si>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</si>
  <si>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</si>
  <si>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</si>
  <si>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</si>
  <si>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</si>
  <si>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</si>
  <si>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</si>
  <si>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</si>
  <si>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</si>
  <si>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</si>
  <si>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</si>
  <si>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</si>
  <si>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</si>
  <si>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</si>
  <si>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</si>
  <si>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</si>
  <si>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</si>
  <si>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</si>
  <si>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</si>
  <si>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</si>
  <si>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</si>
  <si>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</si>
  <si>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</si>
  <si>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</si>
  <si>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</si>
  <si>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</si>
  <si>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</si>
  <si>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</si>
  <si>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</si>
  <si>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</si>
  <si>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</si>
  <si>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</si>
  <si>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</si>
  <si>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</si>
  <si>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</si>
  <si>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</si>
  <si>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</si>
  <si>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</si>
  <si>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</si>
  <si>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</si>
  <si>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</si>
  <si>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</si>
  <si>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</si>
  <si>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</si>
  <si>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</si>
  <si>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</si>
  <si>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</si>
  <si>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</si>
  <si>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</si>
  <si>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</si>
  <si>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</si>
  <si>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</si>
  <si>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</si>
  <si>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</si>
  <si>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</si>
  <si>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</si>
  <si>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</si>
  <si>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</si>
  <si>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</si>
  <si>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</si>
  <si>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</si>
  <si>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</si>
  <si>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</si>
  <si>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</si>
  <si>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</si>
  <si>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</si>
  <si>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</si>
  <si>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</si>
  <si>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</si>
  <si>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</si>
  <si>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</si>
  <si>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</si>
  <si>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</si>
  <si>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</si>
  <si>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</si>
  <si>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</si>
  <si>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</si>
  <si>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</si>
  <si>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</si>
  <si>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</si>
  <si>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</si>
  <si>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</si>
  <si>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</si>
  <si>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</si>
  <si>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</si>
  <si>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</si>
  <si>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</si>
  <si>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</si>
  <si>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</si>
  <si>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</si>
  <si>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</si>
  <si>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</si>
  <si>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</si>
  <si>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</si>
  <si>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</si>
  <si>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</si>
  <si>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</si>
  <si>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</si>
  <si>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</si>
  <si>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</si>
  <si>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</si>
  <si>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</si>
  <si>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</si>
  <si>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</si>
  <si>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</si>
  <si>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</si>
  <si>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</si>
  <si>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</si>
  <si>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</si>
  <si>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</si>
  <si>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</si>
  <si>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</si>
  <si>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</si>
  <si>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</si>
  <si>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</si>
  <si>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</si>
  <si>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</si>
  <si>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</si>
  <si>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</si>
  <si>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</si>
  <si>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</si>
  <si>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</si>
  <si>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</si>
  <si>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</si>
  <si>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</si>
  <si>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</si>
  <si>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</si>
  <si>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</si>
  <si>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</si>
  <si>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</si>
  <si>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</si>
  <si>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</si>
  <si>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</si>
  <si>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</si>
  <si>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</si>
  <si>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</si>
  <si>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</si>
  <si>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</si>
  <si>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</si>
  <si>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</si>
  <si>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</si>
  <si>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</si>
  <si>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</si>
  <si>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</si>
  <si>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</si>
  <si>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</si>
  <si>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</si>
  <si>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</si>
  <si>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</si>
  <si>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</si>
  <si>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</si>
  <si>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</si>
  <si>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</si>
  <si>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</si>
  <si>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</si>
  <si>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</si>
  <si>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</si>
  <si>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</si>
  <si>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</si>
  <si>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</si>
  <si>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</si>
  <si>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</si>
  <si>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</si>
  <si>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</si>
  <si>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</si>
  <si>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</si>
  <si>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</si>
  <si>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</si>
  <si>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</si>
  <si>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</si>
  <si>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</si>
  <si>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</si>
  <si>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</si>
  <si>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</si>
  <si>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</si>
  <si>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</si>
  <si>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</si>
  <si>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</si>
  <si>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</si>
  <si>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</si>
  <si>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</si>
  <si>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</si>
  <si>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</si>
  <si>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</si>
  <si>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</si>
  <si>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</si>
  <si>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</si>
  <si>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</si>
  <si>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</si>
  <si>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</si>
  <si>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</si>
  <si>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</si>
  <si>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</si>
  <si>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</si>
  <si>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</si>
  <si>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</si>
  <si>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</si>
  <si>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</si>
  <si>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</si>
  <si>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</si>
  <si>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</si>
  <si>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</si>
  <si>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</si>
  <si>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</si>
  <si>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</si>
  <si>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</si>
  <si>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</si>
  <si>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</si>
  <si>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</si>
  <si>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</si>
  <si>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</si>
  <si>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</si>
  <si>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</si>
  <si>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</si>
  <si>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</si>
  <si>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</si>
  <si>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</si>
  <si>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</si>
  <si>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</si>
  <si>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</si>
  <si>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</si>
  <si>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</si>
  <si>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</si>
  <si>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</si>
  <si>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</si>
  <si>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</si>
  <si>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</si>
  <si>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</si>
  <si>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</si>
  <si>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</si>
  <si>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</si>
  <si>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</si>
  <si>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</si>
  <si>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</si>
  <si>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</si>
  <si>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</si>
  <si>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</si>
  <si>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</si>
  <si>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</si>
  <si>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</si>
  <si>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</si>
  <si>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</si>
  <si>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</si>
  <si>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</si>
  <si>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</si>
  <si>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</si>
  <si>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</si>
  <si>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</si>
  <si>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</si>
  <si>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</si>
  <si>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</si>
  <si>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</si>
  <si>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</si>
  <si>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</si>
  <si>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</si>
  <si>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</si>
  <si>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</si>
  <si>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</si>
  <si>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</si>
  <si>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</si>
  <si>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</si>
  <si>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</si>
  <si>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</si>
  <si>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</si>
  <si>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</si>
  <si>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</si>
  <si>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</si>
  <si>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</si>
  <si>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</si>
  <si>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</si>
  <si>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</si>
  <si>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</si>
  <si>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</si>
  <si>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</si>
  <si>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</si>
  <si>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</si>
  <si>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</si>
  <si>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</si>
  <si>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</si>
  <si>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</si>
  <si>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</si>
  <si>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</si>
  <si>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</si>
  <si>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</si>
  <si>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</si>
  <si>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</si>
  <si>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</si>
  <si>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</si>
  <si>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</si>
  <si>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</si>
  <si>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</si>
  <si>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</si>
  <si>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</si>
  <si>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</si>
  <si>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</si>
  <si>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</si>
  <si>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</si>
  <si>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</si>
  <si>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</si>
  <si>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</si>
  <si>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</si>
  <si>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</si>
  <si>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</si>
  <si>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</si>
  <si>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</si>
  <si>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</si>
  <si>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</si>
  <si>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</si>
  <si>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</si>
  <si>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</si>
  <si>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</si>
  <si>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</si>
  <si>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</si>
  <si>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</si>
  <si>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</si>
  <si>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</si>
  <si>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</si>
  <si>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</si>
  <si>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</si>
  <si>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</si>
  <si>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</si>
  <si>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</si>
  <si>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</si>
  <si>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</si>
  <si>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</si>
  <si>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</si>
  <si>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</si>
  <si>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</si>
  <si>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</si>
  <si>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</si>
  <si>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</si>
  <si>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</si>
  <si>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</si>
  <si>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</si>
  <si>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</si>
  <si>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</si>
  <si>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</si>
  <si>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</si>
  <si>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</si>
  <si>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</si>
  <si>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</si>
  <si>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</si>
  <si>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</si>
  <si>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</si>
  <si>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</si>
  <si>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</si>
  <si>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</si>
  <si>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</si>
  <si>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</si>
  <si>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</si>
  <si>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</si>
  <si>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</si>
  <si>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</si>
  <si>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</si>
  <si>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</si>
  <si>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</si>
  <si>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</si>
  <si>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</si>
  <si>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</si>
  <si>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</si>
  <si>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</si>
  <si>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</si>
  <si>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</si>
  <si>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</si>
  <si>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</si>
  <si>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</si>
  <si>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</si>
  <si>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</si>
  <si>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</si>
  <si>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</si>
  <si>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</si>
  <si>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</si>
  <si>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</si>
  <si>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</si>
  <si>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</si>
  <si>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</si>
  <si>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</si>
  <si>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</si>
  <si>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</si>
  <si>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</si>
  <si>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</si>
  <si>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</si>
  <si>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</si>
  <si>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</si>
  <si>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</si>
  <si>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</si>
  <si>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</si>
  <si>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</si>
  <si>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</si>
  <si>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</si>
  <si>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</si>
  <si>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</si>
  <si>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</si>
  <si>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</si>
  <si>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</si>
  <si>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</si>
  <si>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</si>
  <si>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</si>
  <si>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</si>
  <si>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</si>
  <si>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</si>
  <si>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</si>
  <si>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</si>
  <si>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</si>
  <si>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</si>
  <si>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</si>
  <si>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</si>
  <si>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</si>
  <si>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</si>
  <si>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</si>
  <si>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</si>
  <si>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</si>
  <si>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</si>
  <si>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</si>
  <si>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</si>
  <si>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</si>
  <si>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</si>
  <si>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</si>
  <si>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</si>
  <si>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</si>
  <si>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</si>
  <si>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</si>
  <si>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</si>
  <si>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</si>
  <si>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</si>
  <si>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</si>
  <si>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</si>
  <si>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</si>
  <si>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</si>
  <si>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</si>
  <si>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</si>
  <si>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</si>
  <si>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</si>
  <si>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</si>
  <si>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</si>
  <si>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</si>
  <si>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</si>
  <si>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</si>
  <si>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</si>
  <si>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</si>
  <si>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</si>
  <si>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</si>
  <si>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</si>
  <si>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</si>
  <si>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</si>
  <si>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</si>
  <si>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</si>
  <si>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</si>
  <si>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</si>
  <si>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</si>
  <si>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</si>
  <si>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</si>
  <si>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</si>
  <si>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</si>
  <si>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</si>
  <si>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</si>
  <si>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</si>
  <si>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</si>
  <si>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</si>
  <si>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</si>
  <si>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</si>
  <si>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</si>
  <si>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</si>
  <si>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</si>
  <si>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</si>
  <si>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</si>
  <si>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</si>
  <si>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</si>
  <si>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</si>
  <si>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</si>
  <si>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</si>
  <si>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</si>
  <si>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</si>
  <si>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</si>
  <si>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</si>
  <si>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</si>
  <si>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</si>
  <si>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</si>
  <si>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</si>
  <si>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</si>
  <si>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</si>
  <si>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</si>
  <si>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</si>
  <si>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</si>
  <si>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</si>
  <si>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</si>
  <si>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</si>
  <si>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</si>
  <si>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</si>
  <si>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</si>
  <si>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</si>
  <si>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</si>
  <si>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</si>
  <si>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</si>
  <si>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</si>
  <si>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</si>
  <si>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</si>
  <si>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</si>
  <si>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</si>
  <si>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</si>
  <si>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</si>
  <si>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</si>
  <si>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</si>
  <si>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</si>
  <si>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</si>
  <si>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</si>
  <si>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</si>
  <si>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</si>
  <si>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</si>
  <si>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</si>
  <si>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</si>
  <si>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</si>
  <si>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</si>
  <si>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</si>
  <si>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</si>
  <si>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</si>
  <si>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</si>
  <si>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</si>
  <si>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</si>
  <si>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</si>
  <si>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</si>
  <si>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</si>
  <si>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</si>
  <si>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</si>
  <si>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</si>
  <si>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</si>
  <si>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</si>
  <si>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</si>
  <si>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</si>
  <si>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</si>
  <si>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</si>
  <si>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</si>
  <si>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</si>
  <si>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</si>
  <si>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</si>
  <si>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</si>
  <si>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</si>
  <si>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</si>
  <si>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</si>
  <si>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</si>
  <si>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</si>
  <si>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</si>
  <si>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</si>
  <si>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</si>
  <si>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</si>
  <si>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</si>
  <si>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</si>
  <si>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</si>
  <si>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</si>
  <si>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</si>
  <si>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</si>
  <si>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</si>
  <si>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</si>
  <si>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</si>
  <si>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</si>
  <si>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</si>
  <si>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</si>
  <si>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</si>
  <si>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</si>
  <si>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</si>
  <si>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</si>
  <si>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</si>
  <si>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</si>
  <si>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</si>
  <si>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</si>
  <si>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</si>
  <si>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</si>
  <si>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</si>
  <si>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</si>
  <si>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</si>
  <si>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</si>
  <si>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</si>
  <si>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</si>
  <si>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</si>
  <si>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</si>
  <si>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</si>
  <si>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</si>
  <si>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</si>
  <si>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</si>
  <si>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</si>
  <si>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</si>
  <si>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</si>
  <si>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</si>
  <si>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</si>
  <si>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</si>
  <si>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</si>
  <si>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</si>
  <si>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</si>
  <si>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</si>
  <si>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</si>
  <si>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</si>
  <si>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</si>
  <si>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</si>
  <si>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</si>
  <si>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</si>
  <si>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</si>
  <si>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</si>
  <si>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</si>
  <si>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</si>
  <si>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</si>
  <si>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</si>
  <si>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</si>
  <si>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</si>
  <si>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</si>
  <si>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</si>
  <si>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</si>
  <si>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</si>
  <si>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</si>
  <si>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</si>
  <si>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</si>
  <si>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</si>
  <si>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</si>
  <si>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</si>
  <si>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</si>
  <si>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</si>
  <si>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</si>
  <si>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</si>
  <si>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</si>
  <si>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</si>
  <si>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</si>
  <si>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</si>
  <si>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</si>
  <si>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</si>
  <si>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</si>
  <si>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</si>
  <si>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</si>
  <si>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</si>
  <si>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</si>
  <si>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</si>
  <si>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</si>
  <si>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</si>
  <si>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</si>
  <si>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</si>
  <si>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</si>
  <si>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</si>
  <si>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</si>
  <si>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</si>
  <si>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</si>
  <si>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</si>
  <si>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</si>
  <si>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</si>
  <si>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</si>
  <si>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</si>
  <si>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</si>
  <si>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</si>
  <si>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</si>
  <si>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</si>
  <si>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</si>
  <si>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</si>
  <si>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</si>
  <si>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</si>
  <si>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</si>
  <si>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</si>
  <si>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</si>
  <si>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</si>
  <si>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</si>
  <si>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</si>
  <si>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</si>
  <si>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</si>
  <si>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</si>
  <si>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</si>
  <si>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</si>
  <si>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</si>
  <si>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</si>
  <si>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</si>
  <si>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</si>
  <si>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</si>
  <si>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</si>
  <si>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</si>
  <si>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</si>
  <si>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</si>
  <si>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</si>
  <si>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</si>
  <si>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</si>
  <si>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</si>
  <si>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</si>
  <si>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</si>
  <si>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</si>
  <si>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</si>
  <si>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</si>
  <si>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</si>
  <si>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</si>
  <si>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</si>
  <si>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</si>
  <si>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</si>
  <si>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</si>
  <si>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</si>
  <si>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</si>
  <si>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</si>
  <si>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</si>
  <si>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</si>
  <si>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</si>
  <si>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</si>
  <si>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</si>
  <si>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</si>
  <si>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</si>
  <si>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</si>
  <si>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</si>
  <si>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</si>
  <si>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</si>
  <si>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</si>
  <si>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</si>
  <si>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</si>
  <si>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</si>
  <si>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</si>
  <si>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</si>
  <si>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</si>
  <si>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</si>
  <si>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</si>
  <si>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</si>
  <si>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</si>
  <si>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</si>
  <si>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</si>
  <si>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</si>
  <si>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</si>
  <si>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</si>
  <si>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</si>
  <si>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</si>
  <si>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</si>
  <si>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</si>
  <si>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</si>
  <si>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</si>
  <si>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</si>
  <si>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</si>
  <si>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</si>
  <si>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</si>
  <si>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</si>
  <si>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</si>
  <si>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</si>
  <si>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</si>
  <si>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</si>
  <si>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</si>
  <si>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</si>
  <si>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</si>
  <si>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</si>
  <si>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</si>
  <si>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</si>
  <si>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</si>
  <si>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</si>
  <si>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</si>
  <si>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</si>
  <si>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</si>
  <si>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</si>
  <si>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</si>
  <si>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</si>
  <si>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</si>
  <si>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</si>
  <si>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</si>
  <si>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</si>
  <si>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</si>
  <si>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</si>
  <si>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</si>
  <si>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</si>
  <si>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</si>
  <si>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</si>
  <si>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</si>
  <si>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</si>
  <si>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</si>
  <si>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</si>
  <si>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</si>
  <si>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</si>
  <si>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</si>
  <si>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</si>
  <si>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</si>
  <si>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</si>
  <si>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</si>
  <si>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</si>
  <si>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</si>
  <si>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</si>
  <si>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</si>
  <si>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</si>
  <si>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</si>
  <si>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</si>
  <si>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</si>
  <si>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</si>
  <si>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</si>
  <si>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</si>
  <si>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</si>
  <si>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</si>
  <si>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</si>
  <si>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</si>
  <si>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</si>
  <si>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</si>
  <si>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</si>
  <si>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</si>
  <si>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</si>
  <si>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</si>
  <si>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</si>
  <si>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</si>
  <si>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</si>
  <si>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</si>
  <si>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</si>
  <si>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</si>
  <si>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</si>
  <si>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</si>
  <si>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</si>
  <si>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</si>
  <si>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</si>
  <si>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</si>
  <si>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</si>
  <si>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</si>
  <si>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</si>
  <si>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</si>
  <si>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</si>
  <si>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</si>
  <si>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</si>
  <si>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</si>
  <si>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</si>
  <si>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</si>
  <si>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</si>
  <si>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</si>
  <si>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</si>
  <si>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</si>
  <si>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</si>
  <si>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</si>
  <si>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</si>
  <si>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</si>
  <si>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</si>
  <si>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</si>
  <si>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</si>
  <si>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</si>
  <si>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</si>
  <si>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</si>
  <si>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</si>
  <si>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</si>
  <si>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</si>
  <si>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</si>
  <si>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</si>
  <si>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</si>
  <si>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</si>
  <si>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</si>
  <si>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</si>
  <si>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</si>
  <si>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</si>
  <si>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</si>
  <si>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</si>
  <si>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</si>
  <si>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</si>
  <si>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</si>
  <si>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</si>
  <si>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</si>
  <si>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</si>
  <si>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</si>
  <si>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</si>
  <si>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</si>
  <si>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</si>
  <si>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</si>
  <si>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</si>
  <si>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</si>
  <si>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</si>
  <si>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</si>
  <si>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</si>
  <si>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</si>
  <si>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</si>
  <si>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</si>
  <si>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</si>
  <si>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</si>
  <si>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</si>
  <si>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</si>
  <si>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</si>
  <si>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</si>
  <si>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</si>
  <si>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</si>
  <si>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</si>
  <si>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</si>
  <si>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</si>
  <si>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</si>
  <si>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</si>
  <si>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</si>
  <si>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</si>
  <si>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</si>
  <si>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</si>
  <si>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</si>
  <si>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</si>
  <si>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</si>
  <si>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</si>
  <si>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</si>
  <si>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</si>
  <si>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</si>
  <si>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</si>
  <si>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</si>
  <si>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</si>
  <si>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</si>
  <si>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</si>
  <si>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</si>
  <si>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</si>
  <si>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</si>
  <si>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</si>
  <si>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</si>
  <si>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</si>
  <si>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</si>
  <si>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</si>
  <si>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</si>
  <si>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</si>
  <si>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</si>
  <si>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</si>
  <si>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</si>
  <si>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</si>
  <si>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</si>
  <si>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</si>
  <si>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</si>
  <si>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</si>
  <si>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</si>
  <si>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</si>
  <si>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</si>
  <si>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</si>
  <si>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</si>
  <si>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</si>
  <si>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</si>
  <si>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</si>
  <si>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</si>
  <si>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</si>
  <si>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</si>
  <si>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</si>
  <si>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</si>
  <si>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</si>
  <si>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</si>
  <si>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</si>
  <si>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</si>
  <si>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</si>
  <si>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</si>
  <si>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</si>
  <si>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</si>
  <si>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</si>
  <si>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</si>
  <si>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</si>
  <si>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</si>
  <si>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</si>
  <si>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</si>
  <si>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</si>
  <si>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</si>
  <si>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</si>
  <si>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</si>
  <si>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</si>
  <si>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</si>
  <si>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</si>
  <si>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</si>
  <si>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</si>
  <si>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</si>
  <si>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</si>
  <si>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</si>
  <si>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</si>
  <si>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</si>
  <si>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</si>
  <si>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</si>
  <si>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</si>
  <si>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</si>
  <si>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</si>
  <si>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</si>
  <si>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</si>
  <si>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</si>
  <si>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</si>
  <si>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</si>
  <si>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</si>
  <si>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</si>
  <si>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</si>
  <si>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</si>
  <si>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</si>
  <si>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</si>
  <si>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</si>
  <si>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</si>
  <si>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</si>
  <si>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</si>
  <si>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</si>
  <si>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</si>
  <si>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</si>
  <si>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</si>
  <si>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</si>
  <si>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</si>
  <si>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</si>
  <si>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</si>
  <si>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</si>
  <si>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</si>
  <si>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</si>
  <si>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</si>
  <si>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</si>
  <si>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</si>
  <si>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</si>
  <si>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</si>
  <si>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</si>
  <si>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</si>
  <si>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</si>
  <si>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</si>
  <si>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</si>
  <si>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</si>
  <si>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</si>
  <si>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</si>
  <si>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</si>
  <si>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</si>
  <si>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</si>
  <si>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</si>
  <si>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</si>
  <si>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</si>
  <si>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</si>
  <si>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</si>
  <si>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</si>
  <si>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</si>
  <si>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</si>
  <si>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</si>
  <si>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</si>
  <si>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</si>
  <si>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</si>
  <si>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</si>
  <si>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</si>
  <si>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</si>
  <si>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</si>
  <si>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</si>
  <si>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</si>
  <si>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</si>
  <si>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</si>
  <si>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</si>
  <si>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</si>
  <si>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</si>
  <si>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</si>
  <si>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</si>
  <si>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</si>
  <si>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</si>
  <si>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</si>
  <si>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</si>
  <si>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</si>
  <si>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</si>
  <si>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</si>
  <si>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</si>
  <si>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</si>
  <si>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</si>
  <si>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</si>
  <si>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</si>
  <si>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</si>
  <si>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</si>
  <si>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</si>
  <si>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</si>
  <si>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</si>
  <si>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</si>
  <si>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</si>
  <si>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</si>
  <si>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</si>
  <si>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</si>
  <si>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</si>
  <si>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</si>
  <si>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</si>
  <si>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</si>
  <si>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</si>
  <si>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</si>
  <si>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</si>
  <si>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</si>
  <si>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</si>
  <si>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</si>
  <si>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</si>
  <si>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</si>
  <si>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</si>
  <si>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</si>
  <si>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</si>
  <si>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</si>
  <si>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</si>
  <si>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</si>
  <si>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</si>
  <si>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</si>
  <si>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</si>
  <si>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</si>
  <si>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</si>
  <si>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</si>
  <si>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</si>
  <si>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</si>
  <si>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</si>
  <si>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</si>
  <si>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</si>
  <si>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</si>
  <si>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</si>
  <si>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</si>
  <si>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</si>
  <si>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</si>
  <si>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</si>
  <si>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</si>
  <si>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</si>
  <si>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</si>
  <si>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</si>
  <si>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</si>
  <si>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</si>
  <si>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</si>
  <si>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</si>
  <si>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</si>
  <si>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</si>
  <si>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</si>
  <si>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</si>
  <si>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</si>
  <si>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</si>
  <si>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</si>
  <si>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</si>
  <si>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</si>
  <si>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</si>
  <si>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</si>
  <si>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</si>
  <si>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</si>
  <si>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</si>
  <si>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</si>
  <si>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</si>
  <si>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</si>
  <si>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</si>
  <si>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</si>
  <si>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</si>
  <si>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</si>
  <si>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</si>
  <si>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</si>
  <si>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</si>
  <si>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</si>
  <si>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</si>
  <si>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</si>
  <si>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</si>
  <si>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</si>
  <si>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</si>
  <si>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</si>
  <si>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</si>
  <si>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</si>
  <si>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</si>
  <si>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</si>
  <si>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</si>
  <si>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</si>
  <si>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</si>
  <si>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</si>
  <si>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</si>
  <si>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</si>
  <si>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</si>
  <si>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</si>
  <si>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</si>
  <si>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</si>
  <si>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</si>
  <si>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</si>
  <si>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</si>
  <si>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</si>
  <si>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</si>
  <si>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</si>
  <si>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</si>
  <si>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</si>
  <si>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</si>
  <si>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</si>
  <si>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</si>
  <si>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</si>
  <si>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</si>
  <si>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</si>
  <si>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</si>
  <si>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</si>
  <si>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</si>
  <si>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</si>
  <si>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</si>
  <si>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</si>
  <si>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</si>
  <si>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</si>
  <si>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</si>
  <si>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</si>
  <si>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</si>
  <si>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</si>
  <si>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</si>
  <si>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</si>
  <si>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</si>
  <si>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</si>
  <si>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</si>
  <si>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</si>
  <si>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</si>
  <si>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</si>
  <si>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</si>
  <si>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</si>
  <si>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</si>
  <si>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</si>
  <si>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</si>
  <si>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</si>
  <si>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</si>
  <si>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</si>
  <si>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</si>
  <si>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</si>
  <si>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</si>
  <si>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</si>
  <si>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</si>
  <si>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</si>
  <si>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</si>
  <si>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</si>
  <si>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</si>
  <si>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</si>
  <si>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</si>
  <si>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</si>
  <si>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</si>
  <si>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</si>
  <si>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</si>
  <si>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</si>
  <si>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</si>
  <si>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</si>
  <si>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</si>
  <si>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</si>
  <si>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</si>
  <si>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</si>
  <si>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</si>
  <si>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</si>
  <si>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</si>
  <si>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</si>
  <si>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</si>
  <si>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</si>
  <si>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</si>
  <si>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</si>
  <si>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</si>
  <si>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</si>
  <si>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</si>
  <si>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</si>
  <si>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</si>
  <si>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</si>
  <si>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</si>
  <si>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</si>
  <si>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</si>
  <si>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</si>
  <si>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</si>
  <si>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</si>
  <si>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</si>
  <si>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</si>
  <si>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</si>
  <si>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</si>
  <si>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</si>
  <si>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</si>
  <si>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</si>
  <si>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</si>
  <si>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</si>
  <si>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</si>
  <si>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</si>
  <si>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</si>
  <si>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</si>
  <si>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</si>
  <si>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</si>
  <si>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</si>
  <si>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</si>
  <si>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</si>
  <si>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</si>
  <si>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</si>
  <si>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</si>
  <si>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</si>
  <si>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</si>
  <si>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</si>
  <si>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</si>
  <si>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</si>
  <si>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</si>
  <si>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</si>
  <si>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</si>
  <si>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</si>
  <si>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</si>
  <si>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</si>
  <si>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</si>
  <si>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</si>
  <si>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</si>
  <si>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</si>
  <si>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</si>
  <si>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</si>
  <si>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</si>
  <si>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</si>
  <si>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</si>
  <si>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</si>
  <si>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</si>
  <si>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</si>
  <si>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</si>
  <si>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</si>
  <si>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</si>
  <si>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</si>
  <si>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</si>
  <si>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</si>
  <si>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</si>
  <si>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</si>
  <si>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</si>
  <si>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</si>
  <si>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</si>
  <si>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</si>
  <si>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</si>
  <si>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</si>
  <si>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</si>
  <si>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</si>
  <si>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</si>
  <si>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</si>
  <si>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</si>
  <si>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</si>
  <si>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</si>
  <si>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</si>
  <si>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</si>
  <si>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</si>
  <si>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</si>
  <si>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</si>
  <si>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</si>
  <si>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</si>
  <si>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</si>
  <si>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</si>
  <si>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</si>
  <si>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</si>
  <si>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</si>
  <si>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</si>
  <si>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</si>
  <si>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</si>
  <si>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</si>
  <si>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</si>
  <si>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</si>
  <si>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</si>
  <si>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</si>
  <si>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</si>
  <si>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</si>
  <si>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</si>
  <si>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</si>
  <si>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</si>
  <si>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</si>
  <si>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</si>
  <si>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</si>
  <si>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</si>
  <si>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</si>
  <si>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</si>
  <si>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</si>
  <si>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</si>
  <si>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</si>
  <si>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</si>
  <si>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</si>
  <si>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</si>
  <si>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</si>
  <si>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</si>
  <si>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</si>
  <si>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</si>
  <si>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</si>
  <si>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</si>
  <si>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</si>
  <si>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</si>
  <si>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</si>
  <si>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</si>
  <si>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</si>
  <si>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</si>
  <si>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</si>
  <si>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</si>
  <si>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</si>
  <si>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</si>
  <si>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</si>
  <si>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</si>
  <si>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</si>
  <si>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</si>
  <si>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</si>
  <si>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</si>
  <si>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</si>
  <si>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</si>
  <si>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</si>
  <si>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</si>
  <si>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</si>
  <si>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</si>
  <si>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</si>
  <si>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</si>
  <si>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</si>
  <si>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</si>
  <si>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</si>
  <si>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</si>
  <si>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</si>
  <si>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</si>
  <si>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</si>
  <si>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</si>
  <si>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</si>
  <si>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</si>
  <si>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</si>
  <si>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</si>
  <si>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</si>
  <si>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</si>
  <si>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</si>
  <si>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</si>
  <si>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</si>
  <si>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</si>
  <si>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</si>
  <si>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</si>
  <si>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</si>
  <si>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</si>
  <si>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</si>
  <si>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</si>
  <si>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</si>
  <si>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</si>
  <si>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</si>
  <si>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</si>
  <si>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</si>
  <si>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</si>
  <si>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</si>
  <si>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</si>
  <si>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</si>
  <si>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</si>
  <si>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</si>
  <si>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</si>
  <si>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</si>
  <si>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</si>
  <si>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</si>
  <si>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</si>
  <si>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</si>
  <si>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</si>
  <si>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</si>
  <si>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</si>
  <si>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</si>
  <si>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</si>
  <si>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</si>
  <si>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</si>
  <si>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</si>
  <si>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</si>
  <si>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</si>
  <si>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</si>
  <si>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</si>
  <si>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</si>
  <si>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</si>
  <si>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</si>
  <si>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</si>
  <si>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</si>
  <si>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</si>
  <si>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</si>
  <si>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</si>
  <si>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</si>
  <si>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</si>
  <si>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</si>
  <si>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</si>
  <si>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</si>
  <si>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</si>
  <si>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</si>
  <si>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</si>
  <si>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</si>
  <si>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</si>
  <si>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</si>
  <si>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</si>
  <si>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</si>
  <si>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</si>
  <si>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</si>
  <si>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</si>
  <si>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</si>
  <si>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</si>
  <si>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</si>
  <si>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</si>
  <si>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</si>
  <si>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</si>
  <si>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</si>
  <si>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</si>
  <si>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</si>
  <si>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</si>
  <si>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</si>
  <si>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</si>
  <si>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</si>
  <si>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</si>
  <si>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</si>
  <si>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</si>
  <si>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</si>
  <si>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JAGODNJAK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</si>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</sst>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1657507.7899999998</v>
      </c>
      <c r="D2" s="7">
        <f>'PR-RAS'!E6</f>
        <v>1769631.7899999998</v>
      </c>
      <c r="E2" s="7">
        <v>0</v>
      </c>
      <c r="F2" s="7">
        <v>0</v>
      </c>
      <c r="G2" s="8">
        <f t="shared" ref="G2:G274" si="0">(B2/1000)*(C2*1+D2*2)</f>
        <v>5196.7713699999995</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298546.62999999995</v>
      </c>
      <c r="D3" s="2">
        <f>'PR-RAS'!E7</f>
        <v>319661.74</v>
      </c>
      <c r="E3" s="2">
        <v>0</v>
      </c>
      <c r="F3" s="2">
        <v>0</v>
      </c>
      <c r="G3" s="3">
        <f t="shared" si="0"/>
        <v>1875.7402199999997</v>
      </c>
      <c r="H3" s="3">
        <f t="shared" si="1"/>
        <v>0.63000000006286427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264288.36</v>
      </c>
      <c r="D4" s="2">
        <f>'PR-RAS'!E8</f>
        <v>285866.51</v>
      </c>
      <c r="E4" s="2">
        <v>0</v>
      </c>
      <c r="F4" s="2">
        <v>0</v>
      </c>
      <c r="G4" s="3">
        <f t="shared" si="0"/>
        <v>2508.06414</v>
      </c>
      <c r="H4" s="3">
        <f t="shared" si="1"/>
        <v>0.84999999997671694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264288.36</v>
      </c>
      <c r="D5" s="2">
        <f>'PR-RAS'!E9</f>
        <v>285866.51</v>
      </c>
      <c r="E5" s="2">
        <v>0</v>
      </c>
      <c r="F5" s="2">
        <v>0</v>
      </c>
      <c r="G5" s="3">
        <f t="shared" si="0"/>
        <v>3344.0855200000001</v>
      </c>
      <c r="H5" s="3">
        <f t="shared" si="1"/>
        <v>0.84999999997671694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33458.800000000003</v>
      </c>
      <c r="D19" s="2">
        <f>'PR-RAS'!E23</f>
        <v>32732.06</v>
      </c>
      <c r="E19" s="2">
        <v>0</v>
      </c>
      <c r="F19" s="2">
        <v>0</v>
      </c>
      <c r="G19" s="3">
        <f t="shared" si="0"/>
        <v>1780.61256</v>
      </c>
      <c r="H19" s="3">
        <f t="shared" si="1"/>
        <v>0.25999999999839929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33458.800000000003</v>
      </c>
      <c r="D23" s="2">
        <f>'PR-RAS'!E27</f>
        <v>32732.06</v>
      </c>
      <c r="E23" s="2">
        <v>0</v>
      </c>
      <c r="F23" s="2">
        <v>0</v>
      </c>
      <c r="G23" s="3">
        <f t="shared" si="0"/>
        <v>2176.3042399999999</v>
      </c>
      <c r="H23" s="3">
        <f t="shared" si="1"/>
        <v>0.25999999999839929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799.47</v>
      </c>
      <c r="D25" s="2">
        <f>'PR-RAS'!E29</f>
        <v>1063.17</v>
      </c>
      <c r="E25" s="2">
        <v>0</v>
      </c>
      <c r="F25" s="2">
        <v>0</v>
      </c>
      <c r="G25" s="3">
        <f t="shared" si="0"/>
        <v>70.219440000000006</v>
      </c>
      <c r="H25" s="3">
        <f t="shared" si="1"/>
        <v>0.64000000000010004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799.47</v>
      </c>
      <c r="D27" s="2">
        <f>'PR-RAS'!E31</f>
        <v>1063.17</v>
      </c>
      <c r="E27" s="2">
        <v>0</v>
      </c>
      <c r="F27" s="2">
        <v>0</v>
      </c>
      <c r="G27" s="3">
        <f t="shared" si="0"/>
        <v>76.071060000000003</v>
      </c>
      <c r="H27" s="3">
        <f t="shared" si="1"/>
        <v>0.64000000000010004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1108410.72</v>
      </c>
      <c r="D45" s="2">
        <f>'PR-RAS'!E49</f>
        <v>1146456.17</v>
      </c>
      <c r="E45" s="2">
        <v>0</v>
      </c>
      <c r="F45" s="2">
        <v>0</v>
      </c>
      <c r="G45" s="3">
        <f t="shared" si="0"/>
        <v>149658.21463999996</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581484.43000000005</v>
      </c>
      <c r="D54" s="2">
        <f>'PR-RAS'!E58</f>
        <v>921115.27</v>
      </c>
      <c r="E54" s="2">
        <v>0</v>
      </c>
      <c r="F54" s="2">
        <v>0</v>
      </c>
      <c r="G54" s="3">
        <f t="shared" si="0"/>
        <v>128456.89341</v>
      </c>
      <c r="H54" s="3">
        <f t="shared" si="1"/>
        <v>0.70000000006984919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392561.59</v>
      </c>
      <c r="D55" s="2">
        <f>'PR-RAS'!E59</f>
        <v>801115.27</v>
      </c>
      <c r="E55" s="2">
        <v>0</v>
      </c>
      <c r="F55" s="2">
        <v>0</v>
      </c>
      <c r="G55" s="3">
        <f t="shared" si="0"/>
        <v>107718.77502</v>
      </c>
      <c r="H55" s="3">
        <f t="shared" si="1"/>
        <v>0.67999999999301508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188922.84</v>
      </c>
      <c r="D56" s="2">
        <f>'PR-RAS'!E60</f>
        <v>120000</v>
      </c>
      <c r="E56" s="2">
        <v>0</v>
      </c>
      <c r="F56" s="2">
        <v>0</v>
      </c>
      <c r="G56" s="3">
        <f t="shared" si="0"/>
        <v>23590.7562</v>
      </c>
      <c r="H56" s="3">
        <f t="shared" si="1"/>
        <v>0.16000000000349246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190320</v>
      </c>
      <c r="D57" s="2">
        <f>'PR-RAS'!E61</f>
        <v>20340.900000000001</v>
      </c>
      <c r="E57" s="2">
        <v>0</v>
      </c>
      <c r="F57" s="2">
        <v>0</v>
      </c>
      <c r="G57" s="3">
        <f t="shared" si="0"/>
        <v>12936.1008</v>
      </c>
      <c r="H57" s="3">
        <f t="shared" si="1"/>
        <v>9.9999999998544808E-2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190320</v>
      </c>
      <c r="D58" s="2">
        <f>'PR-RAS'!E62</f>
        <v>20340.900000000001</v>
      </c>
      <c r="E58" s="2">
        <v>0</v>
      </c>
      <c r="F58" s="2">
        <v>0</v>
      </c>
      <c r="G58" s="3">
        <f t="shared" si="0"/>
        <v>13167.1026</v>
      </c>
      <c r="H58" s="3">
        <f t="shared" si="1"/>
        <v>9.9999999998544808E-2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336606.29</v>
      </c>
      <c r="D70" s="2">
        <f>'PR-RAS'!E74</f>
        <v>205000</v>
      </c>
      <c r="E70" s="2">
        <v>0</v>
      </c>
      <c r="F70" s="2">
        <v>0</v>
      </c>
      <c r="G70" s="3">
        <f t="shared" si="0"/>
        <v>51515.834010000006</v>
      </c>
      <c r="H70" s="3">
        <f t="shared" si="1"/>
        <v>0.28999999997904524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336606.29</v>
      </c>
      <c r="D72" s="2">
        <f>'PR-RAS'!E76</f>
        <v>205000</v>
      </c>
      <c r="E72" s="2">
        <v>0</v>
      </c>
      <c r="F72" s="2">
        <v>0</v>
      </c>
      <c r="G72" s="3">
        <f t="shared" si="0"/>
        <v>53009.046589999998</v>
      </c>
      <c r="H72" s="3">
        <f t="shared" si="1"/>
        <v>0.28999999997904524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190683.18</v>
      </c>
      <c r="D78" s="2">
        <f>'PR-RAS'!E82</f>
        <v>216344.73</v>
      </c>
      <c r="E78" s="2">
        <v>0</v>
      </c>
      <c r="F78" s="2">
        <v>0</v>
      </c>
      <c r="G78" s="3">
        <f t="shared" si="0"/>
        <v>47999.69328</v>
      </c>
      <c r="H78" s="3">
        <f t="shared" si="1"/>
        <v>0.4499999999825377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2.13</v>
      </c>
      <c r="D79" s="2">
        <f>'PR-RAS'!E83</f>
        <v>0.84</v>
      </c>
      <c r="E79" s="2">
        <v>0</v>
      </c>
      <c r="F79" s="2">
        <v>0</v>
      </c>
      <c r="G79" s="3">
        <f t="shared" si="0"/>
        <v>0.29717999999999994</v>
      </c>
      <c r="H79" s="3">
        <f t="shared" si="1"/>
        <v>0.28999999999999992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2.13</v>
      </c>
      <c r="D81" s="2">
        <f>'PR-RAS'!E85</f>
        <v>0.84</v>
      </c>
      <c r="E81" s="2">
        <v>0</v>
      </c>
      <c r="F81" s="2">
        <v>0</v>
      </c>
      <c r="G81" s="3">
        <f t="shared" si="0"/>
        <v>0.30479999999999996</v>
      </c>
      <c r="H81" s="3">
        <f t="shared" si="1"/>
        <v>0.28999999999999992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190681.05</v>
      </c>
      <c r="D87" s="2">
        <f>'PR-RAS'!E91</f>
        <v>216343.89</v>
      </c>
      <c r="E87" s="2">
        <v>0</v>
      </c>
      <c r="F87" s="2">
        <v>0</v>
      </c>
      <c r="G87" s="3">
        <f t="shared" si="0"/>
        <v>53609.719380000002</v>
      </c>
      <c r="H87" s="3">
        <f t="shared" si="1"/>
        <v>0.15999999997438863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190681.05</v>
      </c>
      <c r="D89" s="2">
        <f>'PR-RAS'!E93</f>
        <v>204357.69</v>
      </c>
      <c r="E89" s="2">
        <v>0</v>
      </c>
      <c r="F89" s="2">
        <v>0</v>
      </c>
      <c r="G89" s="3">
        <f t="shared" si="0"/>
        <v>52746.885839999988</v>
      </c>
      <c r="H89" s="3">
        <f t="shared" si="1"/>
        <v>0.35999999998603016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11986.2</v>
      </c>
      <c r="E90" s="2">
        <v>0</v>
      </c>
      <c r="F90" s="2">
        <v>0</v>
      </c>
      <c r="G90" s="3">
        <f t="shared" si="0"/>
        <v>2133.5436</v>
      </c>
      <c r="H90" s="3">
        <f t="shared" si="1"/>
        <v>0.2000000000007276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59867.259999999995</v>
      </c>
      <c r="D102" s="2">
        <f>'PR-RAS'!E106</f>
        <v>87169.15</v>
      </c>
      <c r="E102" s="2">
        <v>0</v>
      </c>
      <c r="F102" s="2">
        <v>0</v>
      </c>
      <c r="G102" s="3">
        <f t="shared" si="0"/>
        <v>23654.761560000003</v>
      </c>
      <c r="H102" s="3">
        <f t="shared" si="1"/>
        <v>0.40999999998894054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4026.02</v>
      </c>
      <c r="D103" s="2">
        <f>'PR-RAS'!E107</f>
        <v>2139.48</v>
      </c>
      <c r="E103" s="2">
        <v>0</v>
      </c>
      <c r="F103" s="2">
        <v>0</v>
      </c>
      <c r="G103" s="3">
        <f t="shared" si="0"/>
        <v>847.10795999999993</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4026.02</v>
      </c>
      <c r="D105" s="2">
        <f>'PR-RAS'!E109</f>
        <v>2139.48</v>
      </c>
      <c r="E105" s="2">
        <v>0</v>
      </c>
      <c r="F105" s="2">
        <v>0</v>
      </c>
      <c r="G105" s="3">
        <f t="shared" si="0"/>
        <v>863.71791999999994</v>
      </c>
      <c r="H105" s="3">
        <f t="shared" si="1"/>
        <v>0.5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35729.08</v>
      </c>
      <c r="D108" s="2">
        <f>'PR-RAS'!E112</f>
        <v>64138.39</v>
      </c>
      <c r="E108" s="2">
        <v>0</v>
      </c>
      <c r="F108" s="2">
        <v>0</v>
      </c>
      <c r="G108" s="3">
        <f t="shared" si="0"/>
        <v>17548.62702</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1.79</v>
      </c>
      <c r="D110" s="2">
        <f>'PR-RAS'!E114</f>
        <v>0</v>
      </c>
      <c r="E110" s="2">
        <v>0</v>
      </c>
      <c r="F110" s="2">
        <v>0</v>
      </c>
      <c r="G110" s="3">
        <f t="shared" si="0"/>
        <v>0.19511000000000001</v>
      </c>
      <c r="H110" s="3">
        <f t="shared" si="1"/>
        <v>0.20999999999999996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25356.14</v>
      </c>
      <c r="D111" s="2">
        <f>'PR-RAS'!E115</f>
        <v>56368.01</v>
      </c>
      <c r="E111" s="2">
        <v>0</v>
      </c>
      <c r="F111" s="2">
        <v>0</v>
      </c>
      <c r="G111" s="3">
        <f t="shared" si="0"/>
        <v>15190.1376</v>
      </c>
      <c r="H111" s="3">
        <f t="shared" si="1"/>
        <v>0.15000000000145519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10371.15</v>
      </c>
      <c r="D113" s="2">
        <f>'PR-RAS'!E117</f>
        <v>7770.38</v>
      </c>
      <c r="E113" s="2">
        <v>0</v>
      </c>
      <c r="F113" s="2">
        <v>0</v>
      </c>
      <c r="G113" s="3">
        <f t="shared" si="0"/>
        <v>2902.1339200000002</v>
      </c>
      <c r="H113" s="3">
        <f t="shared" si="1"/>
        <v>0.52999999999974534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20112.16</v>
      </c>
      <c r="D116" s="2">
        <f>'PR-RAS'!E120</f>
        <v>20891.28</v>
      </c>
      <c r="E116" s="2">
        <v>0</v>
      </c>
      <c r="F116" s="2">
        <v>0</v>
      </c>
      <c r="G116" s="3">
        <f t="shared" si="0"/>
        <v>7117.8928000000005</v>
      </c>
      <c r="H116" s="3">
        <f t="shared" si="1"/>
        <v>0.43999999999869033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2743.98</v>
      </c>
      <c r="E117" s="2">
        <v>0</v>
      </c>
      <c r="F117" s="2">
        <v>0</v>
      </c>
      <c r="G117" s="3">
        <f t="shared" si="0"/>
        <v>636.60336000000007</v>
      </c>
      <c r="H117" s="3">
        <f t="shared" si="1"/>
        <v>1.999999999998181E-2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20112.16</v>
      </c>
      <c r="D118" s="2">
        <f>'PR-RAS'!E122</f>
        <v>18147.3</v>
      </c>
      <c r="E118" s="2">
        <v>0</v>
      </c>
      <c r="F118" s="2">
        <v>0</v>
      </c>
      <c r="G118" s="3">
        <f t="shared" si="0"/>
        <v>6599.5909199999996</v>
      </c>
      <c r="H118" s="3">
        <f t="shared" si="1"/>
        <v>0.45999999999912689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1449600.94</v>
      </c>
      <c r="D148" s="2">
        <f>'PR-RAS'!E152</f>
        <v>1635878.9700000002</v>
      </c>
      <c r="E148" s="2">
        <v>0</v>
      </c>
      <c r="F148" s="2">
        <v>0</v>
      </c>
      <c r="G148" s="3">
        <f t="shared" si="0"/>
        <v>694039.75536000007</v>
      </c>
      <c r="H148" s="3">
        <f t="shared" si="1"/>
        <v>8.9999999850988388E-2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315378.90999999997</v>
      </c>
      <c r="D149" s="2">
        <f>'PR-RAS'!E153</f>
        <v>459426.3</v>
      </c>
      <c r="E149" s="2">
        <v>0</v>
      </c>
      <c r="F149" s="2">
        <v>0</v>
      </c>
      <c r="G149" s="3">
        <f t="shared" si="0"/>
        <v>182666.26347999999</v>
      </c>
      <c r="H149" s="3">
        <f t="shared" si="1"/>
        <v>0.39000000001396984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213937.24</v>
      </c>
      <c r="D150" s="2">
        <f>'PR-RAS'!E154</f>
        <v>306762.53999999998</v>
      </c>
      <c r="E150" s="2">
        <v>0</v>
      </c>
      <c r="F150" s="2">
        <v>0</v>
      </c>
      <c r="G150" s="3">
        <f t="shared" si="0"/>
        <v>123291.88567999999</v>
      </c>
      <c r="H150" s="3">
        <f t="shared" si="1"/>
        <v>0.70000000001164153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213937.24</v>
      </c>
      <c r="D151" s="2">
        <f>'PR-RAS'!E155</f>
        <v>306762.53999999998</v>
      </c>
      <c r="E151" s="2">
        <v>0</v>
      </c>
      <c r="F151" s="2">
        <v>0</v>
      </c>
      <c r="G151" s="3">
        <f t="shared" si="0"/>
        <v>124119.34799999998</v>
      </c>
      <c r="H151" s="3">
        <f t="shared" si="1"/>
        <v>0.70000000001164153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10942.46</v>
      </c>
      <c r="D155" s="2">
        <f>'PR-RAS'!E159</f>
        <v>7414.06</v>
      </c>
      <c r="E155" s="2">
        <v>0</v>
      </c>
      <c r="F155" s="2">
        <v>0</v>
      </c>
      <c r="G155" s="3">
        <f t="shared" si="0"/>
        <v>3968.6693200000004</v>
      </c>
      <c r="H155" s="3">
        <f t="shared" si="1"/>
        <v>0.51999999999952706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90499.209999999992</v>
      </c>
      <c r="D156" s="2">
        <f>'PR-RAS'!E160</f>
        <v>145249.70000000001</v>
      </c>
      <c r="E156" s="2">
        <v>0</v>
      </c>
      <c r="F156" s="2">
        <v>0</v>
      </c>
      <c r="G156" s="3">
        <f t="shared" si="0"/>
        <v>59054.784549999997</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41987.92</v>
      </c>
      <c r="D157" s="2">
        <f>'PR-RAS'!E161</f>
        <v>68795.149999999994</v>
      </c>
      <c r="E157" s="2">
        <v>0</v>
      </c>
      <c r="F157" s="2">
        <v>0</v>
      </c>
      <c r="G157" s="3">
        <f t="shared" si="0"/>
        <v>28014.202319999997</v>
      </c>
      <c r="H157" s="3">
        <f t="shared" si="1"/>
        <v>0.22999999999592546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46997.78</v>
      </c>
      <c r="D158" s="2">
        <f>'PR-RAS'!E162</f>
        <v>74178.55</v>
      </c>
      <c r="E158" s="2">
        <v>0</v>
      </c>
      <c r="F158" s="2">
        <v>0</v>
      </c>
      <c r="G158" s="3">
        <f t="shared" si="0"/>
        <v>30670.71616</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1513.51</v>
      </c>
      <c r="D159" s="2">
        <f>'PR-RAS'!E163</f>
        <v>2276</v>
      </c>
      <c r="E159" s="2">
        <v>0</v>
      </c>
      <c r="F159" s="2">
        <v>0</v>
      </c>
      <c r="G159" s="3">
        <f t="shared" si="0"/>
        <v>958.35058000000004</v>
      </c>
      <c r="H159" s="3">
        <f t="shared" si="1"/>
        <v>0.49000000000000909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647451.8600000001</v>
      </c>
      <c r="D160" s="2">
        <f>'PR-RAS'!E164</f>
        <v>623806.81000000006</v>
      </c>
      <c r="E160" s="2">
        <v>0</v>
      </c>
      <c r="F160" s="2">
        <v>0</v>
      </c>
      <c r="G160" s="3">
        <f t="shared" si="0"/>
        <v>301315.41132000001</v>
      </c>
      <c r="H160" s="3">
        <f t="shared" si="1"/>
        <v>0.32999999984167516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3179.6400000000003</v>
      </c>
      <c r="D161" s="2">
        <f>'PR-RAS'!E165</f>
        <v>3377.2</v>
      </c>
      <c r="E161" s="2">
        <v>0</v>
      </c>
      <c r="F161" s="2">
        <v>0</v>
      </c>
      <c r="G161" s="3">
        <f t="shared" si="0"/>
        <v>1589.4464000000003</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1329.64</v>
      </c>
      <c r="D162" s="2">
        <f>'PR-RAS'!E166</f>
        <v>872.2</v>
      </c>
      <c r="E162" s="2">
        <v>0</v>
      </c>
      <c r="F162" s="2">
        <v>0</v>
      </c>
      <c r="G162" s="3">
        <f t="shared" si="0"/>
        <v>494.92043999999999</v>
      </c>
      <c r="H162" s="3">
        <f t="shared" si="1"/>
        <v>0.55999999999994543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1850</v>
      </c>
      <c r="D164" s="2">
        <f>'PR-RAS'!E168</f>
        <v>2505</v>
      </c>
      <c r="E164" s="2">
        <v>0</v>
      </c>
      <c r="F164" s="2">
        <v>0</v>
      </c>
      <c r="G164" s="3">
        <f t="shared" si="0"/>
        <v>1118.18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72326.25</v>
      </c>
      <c r="D166" s="2">
        <f>'PR-RAS'!E170</f>
        <v>83804.349999999991</v>
      </c>
      <c r="E166" s="2">
        <v>0</v>
      </c>
      <c r="F166" s="2">
        <v>0</v>
      </c>
      <c r="G166" s="3">
        <f t="shared" si="0"/>
        <v>39589.266750000003</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6085.95</v>
      </c>
      <c r="D167" s="2">
        <f>'PR-RAS'!E171</f>
        <v>4916.68</v>
      </c>
      <c r="E167" s="2">
        <v>0</v>
      </c>
      <c r="F167" s="2">
        <v>0</v>
      </c>
      <c r="G167" s="3">
        <f t="shared" si="0"/>
        <v>2642.6054600000002</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37055.96</v>
      </c>
      <c r="D169" s="2">
        <f>'PR-RAS'!E173</f>
        <v>40686.129999999997</v>
      </c>
      <c r="E169" s="2">
        <v>0</v>
      </c>
      <c r="F169" s="2">
        <v>0</v>
      </c>
      <c r="G169" s="3">
        <f t="shared" si="0"/>
        <v>19895.94096</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27621.65</v>
      </c>
      <c r="D170" s="2">
        <f>'PR-RAS'!E174</f>
        <v>35834.639999999999</v>
      </c>
      <c r="E170" s="2">
        <v>0</v>
      </c>
      <c r="F170" s="2">
        <v>0</v>
      </c>
      <c r="G170" s="3">
        <f t="shared" si="0"/>
        <v>16780.167170000001</v>
      </c>
      <c r="H170" s="3">
        <f t="shared" si="1"/>
        <v>0.70999999999912689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1562.69</v>
      </c>
      <c r="D171" s="2">
        <f>'PR-RAS'!E175</f>
        <v>2366.9</v>
      </c>
      <c r="E171" s="2">
        <v>0</v>
      </c>
      <c r="F171" s="2">
        <v>0</v>
      </c>
      <c r="G171" s="3">
        <f t="shared" si="0"/>
        <v>1070.4032999999999</v>
      </c>
      <c r="H171" s="3">
        <f t="shared" si="1"/>
        <v>0.40999999999985448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529343.35000000009</v>
      </c>
      <c r="D174" s="2">
        <f>'PR-RAS'!E178</f>
        <v>475838.84</v>
      </c>
      <c r="E174" s="2">
        <v>0</v>
      </c>
      <c r="F174" s="2">
        <v>0</v>
      </c>
      <c r="G174" s="3">
        <f t="shared" si="0"/>
        <v>256216.63819000003</v>
      </c>
      <c r="H174" s="3">
        <f t="shared" si="1"/>
        <v>0.51000000006752089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8194.06</v>
      </c>
      <c r="D175" s="2">
        <f>'PR-RAS'!E179</f>
        <v>7896.97</v>
      </c>
      <c r="E175" s="2">
        <v>0</v>
      </c>
      <c r="F175" s="2">
        <v>0</v>
      </c>
      <c r="G175" s="3">
        <f t="shared" si="0"/>
        <v>4173.9119999999994</v>
      </c>
      <c r="H175" s="3">
        <f t="shared" si="1"/>
        <v>8.9999999999236024E-2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93450.32</v>
      </c>
      <c r="D176" s="2">
        <f>'PR-RAS'!E180</f>
        <v>154916.45000000001</v>
      </c>
      <c r="E176" s="2">
        <v>0</v>
      </c>
      <c r="F176" s="2">
        <v>0</v>
      </c>
      <c r="G176" s="3">
        <f t="shared" si="0"/>
        <v>70574.563500000004</v>
      </c>
      <c r="H176" s="3">
        <f t="shared" si="1"/>
        <v>0.77000000001862645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72801.77</v>
      </c>
      <c r="D177" s="2">
        <f>'PR-RAS'!E181</f>
        <v>74969.539999999994</v>
      </c>
      <c r="E177" s="2">
        <v>0</v>
      </c>
      <c r="F177" s="2">
        <v>0</v>
      </c>
      <c r="G177" s="3">
        <f t="shared" si="0"/>
        <v>39202.389599999995</v>
      </c>
      <c r="H177" s="3">
        <f t="shared" si="1"/>
        <v>0.69000000000232831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213521.5</v>
      </c>
      <c r="D178" s="2">
        <f>'PR-RAS'!E182</f>
        <v>41215.56</v>
      </c>
      <c r="E178" s="2">
        <v>0</v>
      </c>
      <c r="F178" s="2">
        <v>0</v>
      </c>
      <c r="G178" s="3">
        <f t="shared" si="0"/>
        <v>52383.613739999993</v>
      </c>
      <c r="H178" s="3">
        <f t="shared" si="1"/>
        <v>0.94000000000232831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5500</v>
      </c>
      <c r="D179" s="2">
        <f>'PR-RAS'!E183</f>
        <v>7940</v>
      </c>
      <c r="E179" s="2">
        <v>0</v>
      </c>
      <c r="F179" s="2">
        <v>0</v>
      </c>
      <c r="G179" s="3">
        <f t="shared" si="0"/>
        <v>3805.64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22894.65</v>
      </c>
      <c r="D180" s="2">
        <f>'PR-RAS'!E184</f>
        <v>26703.83</v>
      </c>
      <c r="E180" s="2">
        <v>0</v>
      </c>
      <c r="F180" s="2">
        <v>0</v>
      </c>
      <c r="G180" s="3">
        <f t="shared" si="0"/>
        <v>13658.11349</v>
      </c>
      <c r="H180" s="3">
        <f t="shared" si="1"/>
        <v>0.51999999999679858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102545.9</v>
      </c>
      <c r="D181" s="2">
        <f>'PR-RAS'!E185</f>
        <v>139678.88</v>
      </c>
      <c r="E181" s="2">
        <v>0</v>
      </c>
      <c r="F181" s="2">
        <v>0</v>
      </c>
      <c r="G181" s="3">
        <f t="shared" si="0"/>
        <v>68742.658800000005</v>
      </c>
      <c r="H181" s="3">
        <f t="shared" si="1"/>
        <v>0.22000000000116415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7738.47</v>
      </c>
      <c r="D182" s="2">
        <f>'PR-RAS'!E186</f>
        <v>6916.88</v>
      </c>
      <c r="E182" s="2">
        <v>0</v>
      </c>
      <c r="F182" s="2">
        <v>0</v>
      </c>
      <c r="G182" s="3">
        <f t="shared" si="0"/>
        <v>3904.5736299999999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2696.68</v>
      </c>
      <c r="D183" s="2">
        <f>'PR-RAS'!E187</f>
        <v>15600.73</v>
      </c>
      <c r="E183" s="2">
        <v>0</v>
      </c>
      <c r="F183" s="2">
        <v>0</v>
      </c>
      <c r="G183" s="3">
        <f t="shared" si="0"/>
        <v>6169.4614799999999</v>
      </c>
      <c r="H183" s="3">
        <f t="shared" si="1"/>
        <v>0.59000000000060027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42602.62</v>
      </c>
      <c r="D190" s="2">
        <f>'PR-RAS'!E194</f>
        <v>60786.42</v>
      </c>
      <c r="E190" s="2">
        <v>0</v>
      </c>
      <c r="F190" s="2">
        <v>0</v>
      </c>
      <c r="G190" s="3">
        <f t="shared" si="0"/>
        <v>31029.161939999998</v>
      </c>
      <c r="H190" s="3">
        <f t="shared" si="1"/>
        <v>0.79999999999563443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4414.72</v>
      </c>
      <c r="D191" s="2">
        <f>'PR-RAS'!E195</f>
        <v>21470.03</v>
      </c>
      <c r="E191" s="2">
        <v>0</v>
      </c>
      <c r="F191" s="2">
        <v>0</v>
      </c>
      <c r="G191" s="3">
        <f t="shared" si="0"/>
        <v>8997.4081999999999</v>
      </c>
      <c r="H191" s="3">
        <f t="shared" si="1"/>
        <v>0.30999999999858119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8442.69</v>
      </c>
      <c r="D192" s="2">
        <f>'PR-RAS'!E196</f>
        <v>8689.6200000000008</v>
      </c>
      <c r="E192" s="2">
        <v>0</v>
      </c>
      <c r="F192" s="2">
        <v>0</v>
      </c>
      <c r="G192" s="3">
        <f t="shared" si="0"/>
        <v>4931.9886299999998</v>
      </c>
      <c r="H192" s="3">
        <f t="shared" si="1"/>
        <v>0.68999999999869033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16311.8</v>
      </c>
      <c r="D193" s="2">
        <f>'PR-RAS'!E197</f>
        <v>16542.91</v>
      </c>
      <c r="E193" s="2">
        <v>0</v>
      </c>
      <c r="F193" s="2">
        <v>0</v>
      </c>
      <c r="G193" s="3">
        <f t="shared" si="0"/>
        <v>9484.3430399999997</v>
      </c>
      <c r="H193" s="3">
        <f t="shared" si="1"/>
        <v>0.29000000000087311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265.44</v>
      </c>
      <c r="E194" s="2">
        <v>0</v>
      </c>
      <c r="F194" s="2">
        <v>0</v>
      </c>
      <c r="G194" s="3">
        <f t="shared" si="0"/>
        <v>102.45984</v>
      </c>
      <c r="H194" s="3">
        <f t="shared" si="1"/>
        <v>0.43999999999999773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5823.94</v>
      </c>
      <c r="D195" s="2">
        <f>'PR-RAS'!E199</f>
        <v>5748.47</v>
      </c>
      <c r="E195" s="2">
        <v>0</v>
      </c>
      <c r="F195" s="2">
        <v>0</v>
      </c>
      <c r="G195" s="3">
        <f t="shared" si="0"/>
        <v>3360.2507200000005</v>
      </c>
      <c r="H195" s="3">
        <f t="shared" si="1"/>
        <v>0.53000000000065484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7609.47</v>
      </c>
      <c r="D197" s="2">
        <f>'PR-RAS'!E201</f>
        <v>8069.95</v>
      </c>
      <c r="E197" s="2">
        <v>0</v>
      </c>
      <c r="F197" s="2">
        <v>0</v>
      </c>
      <c r="G197" s="3">
        <f t="shared" si="0"/>
        <v>4654.8765199999998</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5880.37</v>
      </c>
      <c r="D198" s="2">
        <f>'PR-RAS'!E202</f>
        <v>6201.64</v>
      </c>
      <c r="E198" s="2">
        <v>0</v>
      </c>
      <c r="F198" s="2">
        <v>0</v>
      </c>
      <c r="G198" s="3">
        <f t="shared" si="0"/>
        <v>3601.8790500000005</v>
      </c>
      <c r="H198" s="3">
        <f t="shared" si="1"/>
        <v>0.72999999999956344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5880.37</v>
      </c>
      <c r="D212" s="2">
        <f>'PR-RAS'!E216</f>
        <v>6201.64</v>
      </c>
      <c r="E212" s="2">
        <v>0</v>
      </c>
      <c r="F212" s="2">
        <v>0</v>
      </c>
      <c r="G212" s="3">
        <f t="shared" si="0"/>
        <v>3857.8501500000002</v>
      </c>
      <c r="H212" s="3">
        <f t="shared" si="1"/>
        <v>0.72999999999956344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5880.37</v>
      </c>
      <c r="D216" s="2">
        <f>'PR-RAS'!E220</f>
        <v>6201.64</v>
      </c>
      <c r="E216" s="2">
        <v>0</v>
      </c>
      <c r="F216" s="2">
        <v>0</v>
      </c>
      <c r="G216" s="3">
        <f t="shared" si="0"/>
        <v>3930.9847500000001</v>
      </c>
      <c r="H216" s="3">
        <f t="shared" si="1"/>
        <v>0.72999999999956344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118565.36</v>
      </c>
      <c r="D258" s="2">
        <f>'PR-RAS'!E262</f>
        <v>116401.82</v>
      </c>
      <c r="E258" s="2">
        <v>0</v>
      </c>
      <c r="F258" s="2">
        <v>0</v>
      </c>
      <c r="G258" s="3">
        <f t="shared" si="0"/>
        <v>90301.832999999999</v>
      </c>
      <c r="H258" s="3">
        <f t="shared" si="1"/>
        <v>0.53999999999359716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118565.36</v>
      </c>
      <c r="D265" s="2">
        <f>'PR-RAS'!E269</f>
        <v>116401.82</v>
      </c>
      <c r="E265" s="2">
        <v>0</v>
      </c>
      <c r="F265" s="2">
        <v>0</v>
      </c>
      <c r="G265" s="3">
        <f t="shared" si="0"/>
        <v>92761.415999999997</v>
      </c>
      <c r="H265" s="3">
        <f t="shared" si="1"/>
        <v>0.53999999999359716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102638.75</v>
      </c>
      <c r="D266" s="2">
        <f>'PR-RAS'!E270</f>
        <v>80253.17</v>
      </c>
      <c r="E266" s="2">
        <v>0</v>
      </c>
      <c r="F266" s="2">
        <v>0</v>
      </c>
      <c r="G266" s="3">
        <f t="shared" si="0"/>
        <v>69733.448850000001</v>
      </c>
      <c r="H266" s="3">
        <f t="shared" si="1"/>
        <v>0.41999999999825377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15926.61</v>
      </c>
      <c r="D267" s="2">
        <f>'PR-RAS'!E271</f>
        <v>36148.65</v>
      </c>
      <c r="E267" s="2">
        <v>0</v>
      </c>
      <c r="F267" s="2">
        <v>0</v>
      </c>
      <c r="G267" s="3">
        <f t="shared" si="0"/>
        <v>23467.560060000003</v>
      </c>
      <c r="H267" s="3">
        <f t="shared" si="1"/>
        <v>0.73999999999796273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362324.44</v>
      </c>
      <c r="D269" s="2">
        <f>'PR-RAS'!E273</f>
        <v>430042.4</v>
      </c>
      <c r="E269" s="2">
        <v>0</v>
      </c>
      <c r="F269" s="2">
        <v>0</v>
      </c>
      <c r="G269" s="3">
        <f t="shared" si="0"/>
        <v>327605.67632000003</v>
      </c>
      <c r="H269" s="3">
        <f t="shared" si="1"/>
        <v>0.84000000002561137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362324.44</v>
      </c>
      <c r="D270" s="2">
        <f>'PR-RAS'!E274</f>
        <v>430042.4</v>
      </c>
      <c r="E270" s="2">
        <v>0</v>
      </c>
      <c r="F270" s="2">
        <v>0</v>
      </c>
      <c r="G270" s="3">
        <f t="shared" si="0"/>
        <v>328828.08556000004</v>
      </c>
      <c r="H270" s="3">
        <f t="shared" si="1"/>
        <v>0.84000000002561137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362324.44</v>
      </c>
      <c r="D271" s="2">
        <f>'PR-RAS'!E275</f>
        <v>430042.4</v>
      </c>
      <c r="E271" s="2">
        <v>0</v>
      </c>
      <c r="F271" s="2">
        <v>0</v>
      </c>
      <c r="G271" s="3">
        <f t="shared" si="0"/>
        <v>330050.49480000004</v>
      </c>
      <c r="H271" s="3">
        <f t="shared" si="1"/>
        <v>0.84000000002561137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1449600.94</v>
      </c>
      <c r="D295" s="2">
        <f>'PR-RAS'!E299</f>
        <v>1635878.9700000002</v>
      </c>
      <c r="E295" s="2">
        <v>0</v>
      </c>
      <c r="F295" s="2">
        <v>0</v>
      </c>
      <c r="G295" s="3">
        <f t="shared" si="12"/>
        <v>1388079.5107200001</v>
      </c>
      <c r="H295" s="3">
        <f t="shared" si="13"/>
        <v>8.9999999850988388E-2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207906.84999999986</v>
      </c>
      <c r="D296" s="2">
        <f>'PR-RAS'!E300</f>
        <v>133752.8199999996</v>
      </c>
      <c r="E296" s="2">
        <v>0</v>
      </c>
      <c r="F296" s="2">
        <v>0</v>
      </c>
      <c r="G296" s="3">
        <f t="shared" si="12"/>
        <v>140246.68454999971</v>
      </c>
      <c r="H296" s="3">
        <f t="shared" si="13"/>
        <v>0.33000000054016709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207906.85</v>
      </c>
      <c r="E298" s="2">
        <v>0</v>
      </c>
      <c r="F298" s="2">
        <v>0</v>
      </c>
      <c r="G298" s="3">
        <f t="shared" si="12"/>
        <v>123496.6689</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276702.89</v>
      </c>
      <c r="D300" s="2">
        <f>'PR-RAS'!E304</f>
        <v>282401.42</v>
      </c>
      <c r="E300" s="2">
        <v>0</v>
      </c>
      <c r="F300" s="2">
        <v>0</v>
      </c>
      <c r="G300" s="3">
        <f t="shared" si="12"/>
        <v>251610.21326999998</v>
      </c>
      <c r="H300" s="3">
        <f t="shared" si="13"/>
        <v>0.52999999996973202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69668.56</v>
      </c>
      <c r="D303" s="2">
        <f>'PR-RAS'!E308</f>
        <v>68415.099999999991</v>
      </c>
      <c r="E303" s="2">
        <v>0</v>
      </c>
      <c r="F303" s="2">
        <v>0</v>
      </c>
      <c r="G303" s="3">
        <f t="shared" si="12"/>
        <v>62362.625519999994</v>
      </c>
      <c r="H303" s="3">
        <f t="shared" si="13"/>
        <v>0.53999999999359716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68133.81</v>
      </c>
      <c r="D304" s="2">
        <f>'PR-RAS'!E309</f>
        <v>60936.06</v>
      </c>
      <c r="E304" s="2">
        <v>0</v>
      </c>
      <c r="F304" s="2">
        <v>0</v>
      </c>
      <c r="G304" s="3">
        <f t="shared" si="12"/>
        <v>57571.796789999993</v>
      </c>
      <c r="H304" s="3">
        <f t="shared" si="13"/>
        <v>0.25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68133.81</v>
      </c>
      <c r="D305" s="2">
        <f>'PR-RAS'!E310</f>
        <v>60936.06</v>
      </c>
      <c r="E305" s="2">
        <v>0</v>
      </c>
      <c r="F305" s="2">
        <v>0</v>
      </c>
      <c r="G305" s="3">
        <f t="shared" si="12"/>
        <v>57761.80272</v>
      </c>
      <c r="H305" s="3">
        <f t="shared" si="13"/>
        <v>0.25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68133.81</v>
      </c>
      <c r="D306" s="2">
        <f>'PR-RAS'!E311</f>
        <v>60936.06</v>
      </c>
      <c r="E306" s="2">
        <v>0</v>
      </c>
      <c r="F306" s="2">
        <v>0</v>
      </c>
      <c r="G306" s="3">
        <f t="shared" si="12"/>
        <v>57951.808649999999</v>
      </c>
      <c r="H306" s="3">
        <f t="shared" si="13"/>
        <v>0.25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1534.75</v>
      </c>
      <c r="D316" s="2">
        <f>'PR-RAS'!E321</f>
        <v>7479.04</v>
      </c>
      <c r="E316" s="2">
        <v>0</v>
      </c>
      <c r="F316" s="2">
        <v>0</v>
      </c>
      <c r="G316" s="3">
        <f t="shared" si="12"/>
        <v>5195.2414500000004</v>
      </c>
      <c r="H316" s="3">
        <f t="shared" si="13"/>
        <v>0.28999999999996362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1534.75</v>
      </c>
      <c r="D317" s="2">
        <f>'PR-RAS'!E322</f>
        <v>7479.04</v>
      </c>
      <c r="E317" s="2">
        <v>0</v>
      </c>
      <c r="F317" s="2">
        <v>0</v>
      </c>
      <c r="G317" s="3">
        <f t="shared" si="12"/>
        <v>5211.7342800000006</v>
      </c>
      <c r="H317" s="3">
        <f t="shared" si="13"/>
        <v>0.28999999999996362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1534.75</v>
      </c>
      <c r="D318" s="2">
        <f>'PR-RAS'!E323</f>
        <v>7479.04</v>
      </c>
      <c r="E318" s="2">
        <v>0</v>
      </c>
      <c r="F318" s="2">
        <v>0</v>
      </c>
      <c r="G318" s="3">
        <f t="shared" si="12"/>
        <v>5228.2271100000007</v>
      </c>
      <c r="H318" s="3">
        <f t="shared" si="13"/>
        <v>0.28999999999996362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434280.05000000005</v>
      </c>
      <c r="D355" s="2">
        <f>'PR-RAS'!E360</f>
        <v>233957.53999999998</v>
      </c>
      <c r="E355" s="2">
        <v>0</v>
      </c>
      <c r="F355" s="2">
        <v>0</v>
      </c>
      <c r="G355" s="3">
        <f t="shared" si="12"/>
        <v>319377.07601999998</v>
      </c>
      <c r="H355" s="3">
        <f t="shared" si="13"/>
        <v>0.51000000006752089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434280.05000000005</v>
      </c>
      <c r="D368" s="2">
        <f>'PR-RAS'!E373</f>
        <v>233957.53999999998</v>
      </c>
      <c r="E368" s="2">
        <v>0</v>
      </c>
      <c r="F368" s="2">
        <v>0</v>
      </c>
      <c r="G368" s="3">
        <f t="shared" si="12"/>
        <v>331105.61271000002</v>
      </c>
      <c r="H368" s="3">
        <f t="shared" si="13"/>
        <v>0.51000000006752089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399663.52</v>
      </c>
      <c r="D369" s="2">
        <f>'PR-RAS'!E374</f>
        <v>193887.78</v>
      </c>
      <c r="E369" s="2">
        <v>0</v>
      </c>
      <c r="F369" s="2">
        <v>0</v>
      </c>
      <c r="G369" s="3">
        <f t="shared" si="12"/>
        <v>289777.58144000004</v>
      </c>
      <c r="H369" s="3">
        <f t="shared" si="13"/>
        <v>0.6999999999825377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101210.31</v>
      </c>
      <c r="D370" s="2">
        <f>'PR-RAS'!E375</f>
        <v>84906.28</v>
      </c>
      <c r="E370" s="2">
        <v>0</v>
      </c>
      <c r="F370" s="2">
        <v>0</v>
      </c>
      <c r="G370" s="3">
        <f t="shared" si="12"/>
        <v>100007.43902999999</v>
      </c>
      <c r="H370" s="3">
        <f t="shared" si="13"/>
        <v>0.58999999999650754</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96978.05</v>
      </c>
      <c r="D371" s="2">
        <f>'PR-RAS'!E376</f>
        <v>66428.899999999994</v>
      </c>
      <c r="E371" s="2">
        <v>0</v>
      </c>
      <c r="F371" s="2">
        <v>0</v>
      </c>
      <c r="G371" s="3">
        <f t="shared" si="12"/>
        <v>85039.26449999999</v>
      </c>
      <c r="H371" s="3">
        <f t="shared" si="13"/>
        <v>0.15000000000873115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201475.16</v>
      </c>
      <c r="D372" s="2">
        <f>'PR-RAS'!E377</f>
        <v>39217.75</v>
      </c>
      <c r="E372" s="2">
        <v>0</v>
      </c>
      <c r="F372" s="2">
        <v>0</v>
      </c>
      <c r="G372" s="3">
        <f t="shared" si="12"/>
        <v>103846.85486000001</v>
      </c>
      <c r="H372" s="3">
        <f t="shared" si="13"/>
        <v>0.41000000000349246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3334.85</v>
      </c>
      <c r="E373" s="2">
        <v>0</v>
      </c>
      <c r="F373" s="2">
        <v>0</v>
      </c>
      <c r="G373" s="3">
        <f t="shared" si="12"/>
        <v>2481.1284000000001</v>
      </c>
      <c r="H373" s="3">
        <f t="shared" si="13"/>
        <v>0.15000000000009095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12616.53</v>
      </c>
      <c r="D374" s="2">
        <f>'PR-RAS'!E379</f>
        <v>8656.2999999999993</v>
      </c>
      <c r="E374" s="2">
        <v>0</v>
      </c>
      <c r="F374" s="2">
        <v>0</v>
      </c>
      <c r="G374" s="3">
        <f t="shared" si="12"/>
        <v>11163.565489999999</v>
      </c>
      <c r="H374" s="3">
        <f t="shared" si="13"/>
        <v>0.76999999999861757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1382.37</v>
      </c>
      <c r="E375" s="2">
        <v>0</v>
      </c>
      <c r="F375" s="2">
        <v>0</v>
      </c>
      <c r="G375" s="3">
        <f t="shared" si="12"/>
        <v>1034.0127599999998</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7273.93</v>
      </c>
      <c r="E376" s="2">
        <v>0</v>
      </c>
      <c r="F376" s="2">
        <v>0</v>
      </c>
      <c r="G376" s="3">
        <f t="shared" si="12"/>
        <v>5455.4475000000002</v>
      </c>
      <c r="H376" s="3">
        <f t="shared" si="13"/>
        <v>6.9999999999708962E-2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12616.53</v>
      </c>
      <c r="D381" s="2">
        <f>'PR-RAS'!E386</f>
        <v>0</v>
      </c>
      <c r="E381" s="2">
        <v>0</v>
      </c>
      <c r="F381" s="2">
        <v>0</v>
      </c>
      <c r="G381" s="3">
        <f t="shared" si="12"/>
        <v>4794.2814000000008</v>
      </c>
      <c r="H381" s="3">
        <f t="shared" si="13"/>
        <v>0.46999999999934516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22000</v>
      </c>
      <c r="D396" s="2">
        <f>'PR-RAS'!E401</f>
        <v>31413.46</v>
      </c>
      <c r="E396" s="2">
        <v>0</v>
      </c>
      <c r="F396" s="2">
        <v>0</v>
      </c>
      <c r="G396" s="3">
        <f t="shared" si="12"/>
        <v>33506.633399999999</v>
      </c>
      <c r="H396" s="3">
        <f t="shared" si="13"/>
        <v>0.45999999999912689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22000</v>
      </c>
      <c r="D399" s="2">
        <f>'PR-RAS'!E404</f>
        <v>31413.46</v>
      </c>
      <c r="E399" s="2">
        <v>0</v>
      </c>
      <c r="F399" s="2">
        <v>0</v>
      </c>
      <c r="G399" s="3">
        <f t="shared" si="12"/>
        <v>33761.114160000005</v>
      </c>
      <c r="H399" s="3">
        <f t="shared" si="13"/>
        <v>0.45999999999912689</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364611.49000000005</v>
      </c>
      <c r="D413" s="2">
        <f>'PR-RAS'!E418</f>
        <v>165542.44</v>
      </c>
      <c r="E413" s="2">
        <v>0</v>
      </c>
      <c r="F413" s="2">
        <v>0</v>
      </c>
      <c r="G413" s="3">
        <f t="shared" si="12"/>
        <v>286626.90444000001</v>
      </c>
      <c r="H413" s="3">
        <f t="shared" si="13"/>
        <v>0.93000000005122274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156704.64000000001</v>
      </c>
      <c r="E415" s="2">
        <v>0</v>
      </c>
      <c r="F415" s="2">
        <v>0</v>
      </c>
      <c r="G415" s="3">
        <f t="shared" si="12"/>
        <v>129751.44192000001</v>
      </c>
      <c r="H415" s="3">
        <f t="shared" si="13"/>
        <v>0.35999999998603016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584778.09</v>
      </c>
      <c r="D416" s="2">
        <f>'PR-RAS'!E421</f>
        <v>384682.43</v>
      </c>
      <c r="E416" s="2">
        <v>0</v>
      </c>
      <c r="F416" s="2">
        <v>0</v>
      </c>
      <c r="G416" s="3">
        <f t="shared" si="12"/>
        <v>561969.32424999995</v>
      </c>
      <c r="H416" s="3">
        <f t="shared" si="13"/>
        <v>0.51999999996041879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1727176.3499999999</v>
      </c>
      <c r="D417" s="2">
        <f>'PR-RAS'!E422</f>
        <v>1838046.89</v>
      </c>
      <c r="E417" s="2">
        <v>0</v>
      </c>
      <c r="F417" s="2">
        <v>0</v>
      </c>
      <c r="G417" s="3">
        <f t="shared" si="12"/>
        <v>2247760.37408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1883880.99</v>
      </c>
      <c r="D418" s="2">
        <f>'PR-RAS'!E423</f>
        <v>1869836.5100000002</v>
      </c>
      <c r="E418" s="2">
        <v>0</v>
      </c>
      <c r="F418" s="2">
        <v>0</v>
      </c>
      <c r="G418" s="3">
        <f t="shared" si="12"/>
        <v>2345022.0221700002</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156704.64000000013</v>
      </c>
      <c r="D420" s="2">
        <f>'PR-RAS'!E425</f>
        <v>31789.620000000345</v>
      </c>
      <c r="E420" s="2">
        <v>0</v>
      </c>
      <c r="F420" s="2">
        <v>0</v>
      </c>
      <c r="G420" s="3">
        <f t="shared" si="12"/>
        <v>92298.945720000338</v>
      </c>
      <c r="H420" s="3">
        <f t="shared" si="13"/>
        <v>0.73999999952502549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51202.209999999992</v>
      </c>
      <c r="E421" s="2">
        <v>0</v>
      </c>
      <c r="F421" s="2">
        <v>0</v>
      </c>
      <c r="G421" s="3">
        <f t="shared" si="12"/>
        <v>43009.85639999999</v>
      </c>
      <c r="H421" s="3">
        <f t="shared" si="13"/>
        <v>0.20999999999185093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861480.98</v>
      </c>
      <c r="D423" s="2">
        <f>'PR-RAS'!E428</f>
        <v>667083.85</v>
      </c>
      <c r="E423" s="2">
        <v>0</v>
      </c>
      <c r="F423" s="2">
        <v>0</v>
      </c>
      <c r="G423" s="3">
        <f t="shared" si="12"/>
        <v>926563.74295999983</v>
      </c>
      <c r="H423" s="3">
        <f t="shared" si="13"/>
        <v>0.17000000004190952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6573.6</v>
      </c>
      <c r="D529" s="2">
        <f>'PR-RAS'!E535</f>
        <v>6034.71</v>
      </c>
      <c r="E529" s="2">
        <v>0</v>
      </c>
      <c r="F529" s="2">
        <v>0</v>
      </c>
      <c r="G529" s="3">
        <f t="shared" ref="G529:G836" si="14">(B529/1000)*(C529*1+D529*2)</f>
        <v>9843.5145600000014</v>
      </c>
      <c r="H529" s="3">
        <f t="shared" ref="H529:H836" si="15">ABS(C529-ROUND(C529,0))+ABS(D529-ROUND(D529,0))</f>
        <v>0.68999999999959982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6573.6</v>
      </c>
      <c r="D591" s="2">
        <f>'PR-RAS'!E597</f>
        <v>6034.71</v>
      </c>
      <c r="E591" s="2">
        <v>0</v>
      </c>
      <c r="F591" s="2">
        <v>0</v>
      </c>
      <c r="G591" s="3">
        <f t="shared" si="14"/>
        <v>10999.381799999999</v>
      </c>
      <c r="H591" s="3">
        <f t="shared" si="15"/>
        <v>0.68999999999959982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6573.6</v>
      </c>
      <c r="D603" s="2">
        <f>'PR-RAS'!E609</f>
        <v>6034.71</v>
      </c>
      <c r="E603" s="2">
        <v>0</v>
      </c>
      <c r="F603" s="2">
        <v>0</v>
      </c>
      <c r="G603" s="3">
        <f t="shared" si="14"/>
        <v>11223.098040000001</v>
      </c>
      <c r="H603" s="3">
        <f t="shared" si="15"/>
        <v>0.68999999999959982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6573.6</v>
      </c>
      <c r="D606" s="2">
        <f>'PR-RAS'!E612</f>
        <v>6034.71</v>
      </c>
      <c r="E606" s="2">
        <v>0</v>
      </c>
      <c r="F606" s="2">
        <v>0</v>
      </c>
      <c r="G606" s="3">
        <f t="shared" si="14"/>
        <v>11279.027099999999</v>
      </c>
      <c r="H606" s="3">
        <f t="shared" si="15"/>
        <v>0.68999999999959982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6573.6</v>
      </c>
      <c r="D634" s="2">
        <f>'PR-RAS'!E640</f>
        <v>6034.71</v>
      </c>
      <c r="E634" s="2">
        <v>0</v>
      </c>
      <c r="F634" s="2">
        <v>0</v>
      </c>
      <c r="G634" s="3">
        <f t="shared" si="14"/>
        <v>11801.031660000001</v>
      </c>
      <c r="H634" s="3">
        <f t="shared" si="15"/>
        <v>0.68999999999959982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7857.02</v>
      </c>
      <c r="D636" s="2">
        <f>'PR-RAS'!E642</f>
        <v>221427.91</v>
      </c>
      <c r="E636" s="2">
        <v>0</v>
      </c>
      <c r="F636" s="2">
        <v>0</v>
      </c>
      <c r="G636" s="3">
        <f t="shared" si="14"/>
        <v>286202.65340000001</v>
      </c>
      <c r="H636" s="3">
        <f t="shared" si="15"/>
        <v>0.1099999999969441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1727176.3499999999</v>
      </c>
      <c r="D637" s="2">
        <f>'PR-RAS'!E643</f>
        <v>1838046.89</v>
      </c>
      <c r="E637" s="2">
        <v>0</v>
      </c>
      <c r="F637" s="2">
        <v>0</v>
      </c>
      <c r="G637" s="3">
        <f t="shared" si="14"/>
        <v>3436479.8026800002</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1890454.59</v>
      </c>
      <c r="D638" s="2">
        <f>'PR-RAS'!E644</f>
        <v>1875871.2200000002</v>
      </c>
      <c r="E638" s="2">
        <v>0</v>
      </c>
      <c r="F638" s="2">
        <v>0</v>
      </c>
      <c r="G638" s="3">
        <f t="shared" si="14"/>
        <v>3594079.5081100003</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163278.24000000022</v>
      </c>
      <c r="D640" s="2">
        <f>'PR-RAS'!E646</f>
        <v>37824.330000000307</v>
      </c>
      <c r="E640" s="2">
        <v>0</v>
      </c>
      <c r="F640" s="2">
        <v>0</v>
      </c>
      <c r="G640" s="3">
        <f t="shared" si="14"/>
        <v>152674.28910000055</v>
      </c>
      <c r="H640" s="3">
        <f t="shared" si="15"/>
        <v>0.57000000053085387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7857.02</v>
      </c>
      <c r="D642" s="2">
        <f>'PR-RAS'!E648</f>
        <v>170225.7</v>
      </c>
      <c r="E642" s="2">
        <v>0</v>
      </c>
      <c r="F642" s="2">
        <v>0</v>
      </c>
      <c r="G642" s="3">
        <f t="shared" si="14"/>
        <v>223265.69722000003</v>
      </c>
      <c r="H642" s="3">
        <f t="shared" si="15"/>
        <v>0.31999999998879503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171135.26000000021</v>
      </c>
      <c r="D644" s="2">
        <f>'PR-RAS'!E650</f>
        <v>208050.03000000032</v>
      </c>
      <c r="E644" s="2">
        <v>0</v>
      </c>
      <c r="F644" s="2">
        <v>0</v>
      </c>
      <c r="G644" s="3">
        <f t="shared" si="14"/>
        <v>377592.3107600006</v>
      </c>
      <c r="H644" s="3">
        <f t="shared" si="15"/>
        <v>0.29000000053201802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225797.55</v>
      </c>
      <c r="D646" s="2">
        <f>'PR-RAS'!E653</f>
        <v>96071.93</v>
      </c>
      <c r="E646" s="2">
        <v>0</v>
      </c>
      <c r="F646" s="2">
        <v>0</v>
      </c>
      <c r="G646" s="3">
        <f t="shared" si="14"/>
        <v>269572.20944999997</v>
      </c>
      <c r="H646" s="3">
        <f t="shared" si="15"/>
        <v>0.52000000001862645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1756024.4</v>
      </c>
      <c r="D647" s="2">
        <f>'PR-RAS'!E654</f>
        <v>1870083.36</v>
      </c>
      <c r="E647" s="2">
        <v>0</v>
      </c>
      <c r="F647" s="2">
        <v>0</v>
      </c>
      <c r="G647" s="3">
        <f t="shared" si="14"/>
        <v>3550539.4635200002</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1885750.02</v>
      </c>
      <c r="D648" s="2">
        <f>'PR-RAS'!E655</f>
        <v>1911161.51</v>
      </c>
      <c r="E648" s="2">
        <v>0</v>
      </c>
      <c r="F648" s="2">
        <v>0</v>
      </c>
      <c r="G648" s="3">
        <f t="shared" si="14"/>
        <v>3693123.2568800002</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96071.929999999935</v>
      </c>
      <c r="D649" s="2">
        <f>'PR-RAS'!E656</f>
        <v>54993.780000000028</v>
      </c>
      <c r="E649" s="2">
        <v>0</v>
      </c>
      <c r="F649" s="2">
        <v>0</v>
      </c>
      <c r="G649" s="3">
        <f t="shared" si="14"/>
        <v>133526.54952</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8</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8</v>
      </c>
      <c r="E652" s="2">
        <v>0</v>
      </c>
      <c r="F652" s="2">
        <v>0</v>
      </c>
      <c r="G652" s="3">
        <f t="shared" si="14"/>
        <v>14.973000000000001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392561.59</v>
      </c>
      <c r="D662" s="2">
        <f>'PR-RAS'!E669</f>
        <v>801115.27</v>
      </c>
      <c r="E662" s="2">
        <v>0</v>
      </c>
      <c r="F662" s="2">
        <v>0</v>
      </c>
      <c r="G662" s="3">
        <f t="shared" si="14"/>
        <v>1318557.5979300002</v>
      </c>
      <c r="H662" s="3">
        <f t="shared" si="15"/>
        <v>0.67999999999301508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188922.84</v>
      </c>
      <c r="D666" s="2">
        <f>'PR-RAS'!E673</f>
        <v>120000</v>
      </c>
      <c r="E666" s="2">
        <v>0</v>
      </c>
      <c r="F666" s="2">
        <v>0</v>
      </c>
      <c r="G666" s="3">
        <f t="shared" si="14"/>
        <v>285233.68859999999</v>
      </c>
      <c r="H666" s="3">
        <f t="shared" si="15"/>
        <v>0.16000000000349246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190320</v>
      </c>
      <c r="D670" s="2">
        <f>'PR-RAS'!E677</f>
        <v>20340.900000000001</v>
      </c>
      <c r="E670" s="2">
        <v>0</v>
      </c>
      <c r="F670" s="2">
        <v>0</v>
      </c>
      <c r="G670" s="3">
        <f t="shared" si="14"/>
        <v>154540.20420000001</v>
      </c>
      <c r="H670" s="3">
        <f t="shared" si="15"/>
        <v>9.9999999998544808E-2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336606.29</v>
      </c>
      <c r="D699" s="2">
        <f>'PR-RAS'!E706</f>
        <v>205000</v>
      </c>
      <c r="E699" s="2">
        <v>0</v>
      </c>
      <c r="F699" s="2">
        <v>0</v>
      </c>
      <c r="G699" s="3">
        <f t="shared" si="14"/>
        <v>521131.19042</v>
      </c>
      <c r="H699" s="3">
        <f t="shared" si="15"/>
        <v>0.28999999997904524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4414.72</v>
      </c>
      <c r="D734" s="2">
        <f>'PR-RAS'!E741</f>
        <v>21470.03</v>
      </c>
      <c r="E734" s="2">
        <v>0</v>
      </c>
      <c r="F734" s="2">
        <v>0</v>
      </c>
      <c r="G734" s="3">
        <f t="shared" si="14"/>
        <v>34711.053739999996</v>
      </c>
      <c r="H734" s="3">
        <f t="shared" si="15"/>
        <v>0.30999999999858119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102638.75</v>
      </c>
      <c r="D836" s="2">
        <f>'PR-RAS'!E843</f>
        <v>80253.17</v>
      </c>
      <c r="E836" s="2">
        <v>0</v>
      </c>
      <c r="F836" s="2">
        <v>0</v>
      </c>
      <c r="G836" s="3">
        <f t="shared" si="14"/>
        <v>219726.15014999997</v>
      </c>
      <c r="H836" s="3">
        <f t="shared" si="15"/>
        <v>0.41999999999825377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15926.61</v>
      </c>
      <c r="D845" s="2">
        <f>'PR-RAS'!E852</f>
        <v>36148.65</v>
      </c>
      <c r="E845" s="2">
        <v>0</v>
      </c>
      <c r="F845" s="2">
        <v>0</v>
      </c>
      <c r="G845" s="3">
        <f t="shared" si="34"/>
        <v>74460.980039999995</v>
      </c>
      <c r="H845" s="3">
        <f t="shared" si="35"/>
        <v>0.73999999999796273</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362324.44</v>
      </c>
      <c r="D849" s="2">
        <f>'PR-RAS'!E856</f>
        <v>430042.4</v>
      </c>
      <c r="E849" s="2">
        <v>0</v>
      </c>
      <c r="F849" s="2">
        <v>0</v>
      </c>
      <c r="G849" s="3">
        <f t="shared" si="34"/>
        <v>1036603.0355199999</v>
      </c>
      <c r="H849" s="3">
        <f t="shared" si="35"/>
        <v>0.84000000002561137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6573.6</v>
      </c>
      <c r="D978" s="2">
        <f>'PR-RAS'!E985</f>
        <v>6034.71</v>
      </c>
      <c r="E978" s="2">
        <v>0</v>
      </c>
      <c r="F978" s="2">
        <v>0</v>
      </c>
      <c r="G978" s="3">
        <f t="shared" si="34"/>
        <v>18214.23054</v>
      </c>
      <c r="H978" s="3">
        <f t="shared" si="35"/>
        <v>0.68999999999959982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6888593.6300000008</v>
      </c>
      <c r="D1011" s="7">
        <f>BILANCA!E6</f>
        <v>6689308.2200000007</v>
      </c>
      <c r="E1011" s="7">
        <v>0</v>
      </c>
      <c r="F1011" s="7">
        <v>0</v>
      </c>
      <c r="G1011" s="8">
        <f t="shared" ref="G1011:G1306" si="38">B1011/1000*C1011+B1011/500*D1011</f>
        <v>20267.210070000001</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6035107.5600000005</v>
      </c>
      <c r="D1012" s="2">
        <f>BILANCA!E7</f>
        <v>5967230.5900000008</v>
      </c>
      <c r="E1012" s="2">
        <v>0</v>
      </c>
      <c r="F1012" s="2">
        <v>0</v>
      </c>
      <c r="G1012" s="3">
        <f t="shared" si="38"/>
        <v>35939.137480000005</v>
      </c>
      <c r="H1012" s="3">
        <f t="shared" si="35"/>
        <v>0.8499999986961484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258692.13</v>
      </c>
      <c r="D1013" s="2">
        <f>BILANCA!E8</f>
        <v>258692.13</v>
      </c>
      <c r="E1013" s="2">
        <v>0</v>
      </c>
      <c r="F1013" s="2">
        <v>0</v>
      </c>
      <c r="G1013" s="3">
        <f t="shared" si="38"/>
        <v>2328.2291700000001</v>
      </c>
      <c r="H1013" s="3">
        <f t="shared" si="35"/>
        <v>0.26000000000931323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193273.06</v>
      </c>
      <c r="D1014" s="2">
        <f>BILANCA!E9</f>
        <v>193273.06</v>
      </c>
      <c r="E1014" s="2">
        <v>0</v>
      </c>
      <c r="F1014" s="2">
        <v>0</v>
      </c>
      <c r="G1014" s="3">
        <f t="shared" si="38"/>
        <v>2319.2767200000003</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101682.26</v>
      </c>
      <c r="D1015" s="2">
        <f>BILANCA!E10</f>
        <v>101682.26</v>
      </c>
      <c r="E1015" s="2">
        <v>0</v>
      </c>
      <c r="F1015" s="2">
        <v>0</v>
      </c>
      <c r="G1015" s="3">
        <f t="shared" si="38"/>
        <v>1525.2338999999999</v>
      </c>
      <c r="H1015" s="3">
        <f t="shared" si="35"/>
        <v>0.51999999998952262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36263.19</v>
      </c>
      <c r="D1016" s="2">
        <f>BILANCA!E11</f>
        <v>36263.19</v>
      </c>
      <c r="E1016" s="2">
        <v>0</v>
      </c>
      <c r="F1016" s="2">
        <v>0</v>
      </c>
      <c r="G1016" s="3">
        <f t="shared" si="38"/>
        <v>652.73742000000004</v>
      </c>
      <c r="H1016" s="3">
        <f t="shared" si="35"/>
        <v>0.38000000000465661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5418618.0200000005</v>
      </c>
      <c r="D1017" s="2">
        <f>BILANCA!E12</f>
        <v>5265834.7700000005</v>
      </c>
      <c r="E1017" s="2">
        <v>0</v>
      </c>
      <c r="F1017" s="2">
        <v>0</v>
      </c>
      <c r="G1017" s="3">
        <f t="shared" si="38"/>
        <v>111652.01292000001</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5034564.03</v>
      </c>
      <c r="D1018" s="2">
        <f>BILANCA!E13</f>
        <v>4996833.82</v>
      </c>
      <c r="E1018" s="2">
        <v>0</v>
      </c>
      <c r="F1018" s="2">
        <v>0</v>
      </c>
      <c r="G1018" s="3">
        <f t="shared" si="38"/>
        <v>120225.85336000001</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140201.62</v>
      </c>
      <c r="D1019" s="2">
        <f>BILANCA!E14</f>
        <v>140201.62</v>
      </c>
      <c r="E1019" s="2">
        <v>0</v>
      </c>
      <c r="F1019" s="2">
        <v>0</v>
      </c>
      <c r="G1019" s="3">
        <f t="shared" si="38"/>
        <v>3785.4437399999993</v>
      </c>
      <c r="H1019" s="3">
        <f t="shared" si="35"/>
        <v>0.76000000000931323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1483655.02</v>
      </c>
      <c r="D1020" s="2">
        <f>BILANCA!E15</f>
        <v>1550332.77</v>
      </c>
      <c r="E1020" s="2">
        <v>0</v>
      </c>
      <c r="F1020" s="2">
        <v>0</v>
      </c>
      <c r="G1020" s="3">
        <f t="shared" si="38"/>
        <v>45843.205600000001</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2651683.23</v>
      </c>
      <c r="D1021" s="2">
        <f>BILANCA!E16</f>
        <v>2690900.98</v>
      </c>
      <c r="E1021" s="2">
        <v>0</v>
      </c>
      <c r="F1021" s="2">
        <v>0</v>
      </c>
      <c r="G1021" s="3">
        <f t="shared" si="38"/>
        <v>88368.337089999986</v>
      </c>
      <c r="H1021" s="3">
        <f t="shared" si="35"/>
        <v>0.25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2148018.79</v>
      </c>
      <c r="D1022" s="2">
        <f>BILANCA!E17</f>
        <v>2151104.79</v>
      </c>
      <c r="E1022" s="2">
        <v>0</v>
      </c>
      <c r="F1022" s="2">
        <v>0</v>
      </c>
      <c r="G1022" s="3">
        <f t="shared" si="38"/>
        <v>77402.740439999994</v>
      </c>
      <c r="H1022" s="3">
        <f t="shared" si="35"/>
        <v>0.41999999992549419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1388994.63</v>
      </c>
      <c r="D1023" s="2">
        <f>BILANCA!E18</f>
        <v>1535706.34</v>
      </c>
      <c r="E1023" s="2">
        <v>0</v>
      </c>
      <c r="F1023" s="2">
        <v>0</v>
      </c>
      <c r="G1023" s="3">
        <f t="shared" si="38"/>
        <v>57985.295030000001</v>
      </c>
      <c r="H1023" s="3">
        <f t="shared" si="35"/>
        <v>0.71000000019557774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122542.16</v>
      </c>
      <c r="D1024" s="2">
        <f>BILANCA!E19</f>
        <v>78655.909999999989</v>
      </c>
      <c r="E1024" s="2">
        <v>0</v>
      </c>
      <c r="F1024" s="2">
        <v>0</v>
      </c>
      <c r="G1024" s="3">
        <f t="shared" si="38"/>
        <v>3917.9557199999999</v>
      </c>
      <c r="H1024" s="3">
        <f t="shared" si="35"/>
        <v>0.25000000001455192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5637.27</v>
      </c>
      <c r="D1025" s="2">
        <f>BILANCA!E20</f>
        <v>7019.64</v>
      </c>
      <c r="E1025" s="2">
        <v>0</v>
      </c>
      <c r="F1025" s="2">
        <v>0</v>
      </c>
      <c r="G1025" s="3">
        <f t="shared" si="38"/>
        <v>295.14825000000002</v>
      </c>
      <c r="H1025" s="3">
        <f t="shared" si="35"/>
        <v>0.63000000000010914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16625.939999999999</v>
      </c>
      <c r="D1026" s="2">
        <f>BILANCA!E21</f>
        <v>23899.87</v>
      </c>
      <c r="E1026" s="2">
        <v>0</v>
      </c>
      <c r="F1026" s="2">
        <v>0</v>
      </c>
      <c r="G1026" s="3">
        <f t="shared" si="38"/>
        <v>1030.81088</v>
      </c>
      <c r="H1026" s="3">
        <f t="shared" si="35"/>
        <v>0.19000000000232831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5294.61</v>
      </c>
      <c r="D1027" s="2">
        <f>BILANCA!E22</f>
        <v>5294.61</v>
      </c>
      <c r="E1027" s="2">
        <v>0</v>
      </c>
      <c r="F1027" s="2">
        <v>0</v>
      </c>
      <c r="G1027" s="3">
        <f t="shared" si="38"/>
        <v>270.02510999999998</v>
      </c>
      <c r="H1027" s="3">
        <f t="shared" si="35"/>
        <v>0.78000000000065484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27622.93</v>
      </c>
      <c r="D1029" s="2">
        <f>BILANCA!E24</f>
        <v>27622.93</v>
      </c>
      <c r="E1029" s="2">
        <v>0</v>
      </c>
      <c r="F1029" s="2">
        <v>0</v>
      </c>
      <c r="G1029" s="3">
        <f t="shared" si="38"/>
        <v>1574.5070099999998</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67361.41</v>
      </c>
      <c r="D1031" s="2">
        <f>BILANCA!E26</f>
        <v>67361.41</v>
      </c>
      <c r="E1031" s="2">
        <v>0</v>
      </c>
      <c r="F1031" s="2">
        <v>0</v>
      </c>
      <c r="G1031" s="3">
        <f t="shared" si="38"/>
        <v>4243.7688300000009</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52542.55</v>
      </c>
      <c r="E1033" s="2">
        <v>0</v>
      </c>
      <c r="F1033" s="2">
        <v>0</v>
      </c>
      <c r="G1033" s="3">
        <f t="shared" si="38"/>
        <v>2416.9573</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193135.84</v>
      </c>
      <c r="D1034" s="2">
        <f>BILANCA!E29</f>
        <v>90555.59</v>
      </c>
      <c r="E1034" s="2">
        <v>0</v>
      </c>
      <c r="F1034" s="2">
        <v>0</v>
      </c>
      <c r="G1034" s="3">
        <f t="shared" si="38"/>
        <v>8981.9284799999987</v>
      </c>
      <c r="H1034" s="3">
        <f t="shared" si="35"/>
        <v>0.57000000000698492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193135.84</v>
      </c>
      <c r="D1035" s="2">
        <f>BILANCA!E30</f>
        <v>193135.84</v>
      </c>
      <c r="E1035" s="2">
        <v>0</v>
      </c>
      <c r="F1035" s="2">
        <v>0</v>
      </c>
      <c r="G1035" s="3">
        <f t="shared" si="38"/>
        <v>14485.187999999998</v>
      </c>
      <c r="H1035" s="3">
        <f t="shared" si="35"/>
        <v>0.32000000000698492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102580.25</v>
      </c>
      <c r="E1039" s="2">
        <v>0</v>
      </c>
      <c r="F1039" s="2">
        <v>0</v>
      </c>
      <c r="G1039" s="3">
        <f t="shared" si="38"/>
        <v>5949.6545000000006</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6773.54</v>
      </c>
      <c r="D1046" s="2">
        <f>BILANCA!E41</f>
        <v>6773.54</v>
      </c>
      <c r="E1046" s="2">
        <v>0</v>
      </c>
      <c r="F1046" s="2">
        <v>0</v>
      </c>
      <c r="G1046" s="3">
        <f t="shared" si="38"/>
        <v>731.5423199999999</v>
      </c>
      <c r="H1046" s="3">
        <f t="shared" si="35"/>
        <v>0.92000000000007276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6773.54</v>
      </c>
      <c r="D1047" s="2">
        <f>BILANCA!E42</f>
        <v>6773.54</v>
      </c>
      <c r="E1047" s="2">
        <v>0</v>
      </c>
      <c r="F1047" s="2">
        <v>0</v>
      </c>
      <c r="G1047" s="3">
        <f t="shared" si="38"/>
        <v>751.86293999999998</v>
      </c>
      <c r="H1047" s="3">
        <f t="shared" si="35"/>
        <v>0.92000000000007276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61602.45</v>
      </c>
      <c r="D1050" s="2">
        <f>BILANCA!E45</f>
        <v>93015.91</v>
      </c>
      <c r="E1050" s="2">
        <v>0</v>
      </c>
      <c r="F1050" s="2">
        <v>0</v>
      </c>
      <c r="G1050" s="3">
        <f t="shared" si="38"/>
        <v>9905.3708000000006</v>
      </c>
      <c r="H1050" s="3">
        <f t="shared" si="35"/>
        <v>0.53999999999359716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3748.42</v>
      </c>
      <c r="D1052" s="2">
        <f>BILANCA!E47</f>
        <v>3748.42</v>
      </c>
      <c r="E1052" s="2">
        <v>0</v>
      </c>
      <c r="F1052" s="2">
        <v>0</v>
      </c>
      <c r="G1052" s="3">
        <f t="shared" si="38"/>
        <v>472.30092000000008</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57854.03</v>
      </c>
      <c r="D1053" s="2">
        <f>BILANCA!E48</f>
        <v>89267.49</v>
      </c>
      <c r="E1053" s="2">
        <v>0</v>
      </c>
      <c r="F1053" s="2">
        <v>0</v>
      </c>
      <c r="G1053" s="3">
        <f t="shared" si="38"/>
        <v>10164.727429999999</v>
      </c>
      <c r="H1053" s="3">
        <f t="shared" si="35"/>
        <v>0.52000000000407454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357797.41</v>
      </c>
      <c r="D1061" s="2">
        <f>BILANCA!E56</f>
        <v>442703.69</v>
      </c>
      <c r="E1061" s="2">
        <v>0</v>
      </c>
      <c r="F1061" s="2">
        <v>0</v>
      </c>
      <c r="G1061" s="3">
        <f t="shared" si="38"/>
        <v>63403.444289999992</v>
      </c>
      <c r="H1061" s="3">
        <f t="shared" si="35"/>
        <v>0.71999999997206032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357797.41</v>
      </c>
      <c r="D1062" s="2">
        <f>BILANCA!E57</f>
        <v>442703.69</v>
      </c>
      <c r="E1062" s="2">
        <v>0</v>
      </c>
      <c r="F1062" s="2">
        <v>0</v>
      </c>
      <c r="G1062" s="3">
        <f t="shared" si="38"/>
        <v>64646.649080000003</v>
      </c>
      <c r="H1062" s="3">
        <f t="shared" si="35"/>
        <v>0.71999999997206032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853486.07000000007</v>
      </c>
      <c r="D1074" s="2">
        <f>BILANCA!E69</f>
        <v>722077.63000000012</v>
      </c>
      <c r="E1074" s="2">
        <v>0</v>
      </c>
      <c r="F1074" s="2">
        <v>0</v>
      </c>
      <c r="G1074" s="3">
        <f t="shared" si="38"/>
        <v>147049.04512000002</v>
      </c>
      <c r="H1074" s="3">
        <f t="shared" si="35"/>
        <v>0.43999999994412065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96071.930000000008</v>
      </c>
      <c r="D1075" s="2">
        <f>BILANCA!E70</f>
        <v>54993.78</v>
      </c>
      <c r="E1075" s="2">
        <v>0</v>
      </c>
      <c r="F1075" s="2">
        <v>0</v>
      </c>
      <c r="G1075" s="3">
        <f t="shared" si="38"/>
        <v>13393.86685</v>
      </c>
      <c r="H1075" s="3">
        <f t="shared" si="35"/>
        <v>0.28999999999359716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95279.52</v>
      </c>
      <c r="D1076" s="2">
        <f>BILANCA!E71</f>
        <v>54993.78</v>
      </c>
      <c r="E1076" s="2">
        <v>0</v>
      </c>
      <c r="F1076" s="2">
        <v>0</v>
      </c>
      <c r="G1076" s="3">
        <f t="shared" si="38"/>
        <v>13547.627280000001</v>
      </c>
      <c r="H1076" s="3">
        <f t="shared" si="35"/>
        <v>0.69999999999708962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95279.52</v>
      </c>
      <c r="D1078" s="2">
        <f>BILANCA!E73</f>
        <v>54993.78</v>
      </c>
      <c r="E1078" s="2">
        <v>0</v>
      </c>
      <c r="F1078" s="2">
        <v>0</v>
      </c>
      <c r="G1078" s="3">
        <f t="shared" si="38"/>
        <v>13958.16144</v>
      </c>
      <c r="H1078" s="3">
        <f t="shared" si="35"/>
        <v>0.69999999999708962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792.41</v>
      </c>
      <c r="D1085" s="2">
        <f>BILANCA!E80</f>
        <v>0</v>
      </c>
      <c r="E1085" s="2">
        <v>0</v>
      </c>
      <c r="F1085" s="2">
        <v>0</v>
      </c>
      <c r="G1085" s="3">
        <f t="shared" si="38"/>
        <v>59.430749999999996</v>
      </c>
      <c r="H1085" s="3">
        <f t="shared" si="35"/>
        <v>0.40999999999996817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276702.90000000002</v>
      </c>
      <c r="D1152" s="2">
        <f>BILANCA!E147</f>
        <v>282401.42000000004</v>
      </c>
      <c r="E1152" s="2">
        <v>0</v>
      </c>
      <c r="F1152" s="2">
        <v>0</v>
      </c>
      <c r="G1152" s="3">
        <f t="shared" si="38"/>
        <v>119493.81508</v>
      </c>
      <c r="H1152" s="3">
        <f t="shared" si="41"/>
        <v>0.52000000001862645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132968.42000000001</v>
      </c>
      <c r="D1164" s="2">
        <f>BILANCA!E159</f>
        <v>126420.35</v>
      </c>
      <c r="E1164" s="2">
        <v>0</v>
      </c>
      <c r="F1164" s="2">
        <v>0</v>
      </c>
      <c r="G1164" s="3">
        <f t="shared" si="38"/>
        <v>59414.604480000002</v>
      </c>
      <c r="H1164" s="3">
        <f t="shared" si="41"/>
        <v>0.77000000001862645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143734.48000000001</v>
      </c>
      <c r="D1165" s="2">
        <f>BILANCA!E160</f>
        <v>155981.07</v>
      </c>
      <c r="E1165" s="2">
        <v>0</v>
      </c>
      <c r="F1165" s="2">
        <v>0</v>
      </c>
      <c r="G1165" s="3">
        <f t="shared" si="38"/>
        <v>70632.9761</v>
      </c>
      <c r="H1165" s="3">
        <f t="shared" si="41"/>
        <v>0.5500000000174623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480711.24</v>
      </c>
      <c r="D1170" s="2">
        <f>BILANCA!E165</f>
        <v>384682.43</v>
      </c>
      <c r="E1170" s="2">
        <v>0</v>
      </c>
      <c r="F1170" s="2">
        <v>0</v>
      </c>
      <c r="G1170" s="3">
        <f t="shared" si="38"/>
        <v>200012.17600000001</v>
      </c>
      <c r="H1170" s="3">
        <f t="shared" si="41"/>
        <v>0.66999999998370185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462263.92</v>
      </c>
      <c r="D1171" s="2">
        <f>BILANCA!E166</f>
        <v>366235.11</v>
      </c>
      <c r="E1171" s="2">
        <v>0</v>
      </c>
      <c r="F1171" s="2">
        <v>0</v>
      </c>
      <c r="G1171" s="3">
        <f t="shared" si="38"/>
        <v>192352.19654</v>
      </c>
      <c r="H1171" s="3">
        <f t="shared" si="41"/>
        <v>0.19000000000232831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18447.32</v>
      </c>
      <c r="D1172" s="2">
        <f>BILANCA!E167</f>
        <v>18447.32</v>
      </c>
      <c r="E1172" s="2">
        <v>0</v>
      </c>
      <c r="F1172" s="2">
        <v>0</v>
      </c>
      <c r="G1172" s="3">
        <f t="shared" si="38"/>
        <v>8965.3975199999986</v>
      </c>
      <c r="H1172" s="3">
        <f t="shared" si="41"/>
        <v>0.63999999999941792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6888593.6299999999</v>
      </c>
      <c r="D1180" s="2">
        <f>BILANCA!E176</f>
        <v>6689308.2199999988</v>
      </c>
      <c r="E1180" s="2">
        <v>0</v>
      </c>
      <c r="F1180" s="2">
        <v>0</v>
      </c>
      <c r="G1180" s="3">
        <f t="shared" si="38"/>
        <v>3445425.7118999995</v>
      </c>
      <c r="H1180" s="3">
        <f t="shared" si="41"/>
        <v>0.58999999891966581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168315.17</v>
      </c>
      <c r="D1181" s="2">
        <f>BILANCA!E177</f>
        <v>179203.97</v>
      </c>
      <c r="E1181" s="2">
        <v>0</v>
      </c>
      <c r="F1181" s="2">
        <v>0</v>
      </c>
      <c r="G1181" s="3">
        <f t="shared" si="38"/>
        <v>90069.65181000001</v>
      </c>
      <c r="H1181" s="3">
        <f t="shared" si="41"/>
        <v>0.20000000001164153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92843.540000000008</v>
      </c>
      <c r="D1182" s="2">
        <f>BILANCA!E178</f>
        <v>128733.44</v>
      </c>
      <c r="E1182" s="2">
        <v>0</v>
      </c>
      <c r="F1182" s="2">
        <v>0</v>
      </c>
      <c r="G1182" s="3">
        <f t="shared" si="38"/>
        <v>60253.392240000001</v>
      </c>
      <c r="H1182" s="3">
        <f t="shared" si="41"/>
        <v>0.89999999999417923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31373.73</v>
      </c>
      <c r="D1183" s="2">
        <f>BILANCA!E179</f>
        <v>35436.870000000003</v>
      </c>
      <c r="E1183" s="2">
        <v>0</v>
      </c>
      <c r="F1183" s="2">
        <v>0</v>
      </c>
      <c r="G1183" s="3">
        <f t="shared" si="38"/>
        <v>17688.812310000001</v>
      </c>
      <c r="H1183" s="3">
        <f t="shared" si="41"/>
        <v>0.39999999999781721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27627.47</v>
      </c>
      <c r="D1184" s="2">
        <f>BILANCA!E180</f>
        <v>58118.79</v>
      </c>
      <c r="E1184" s="2">
        <v>0</v>
      </c>
      <c r="F1184" s="2">
        <v>0</v>
      </c>
      <c r="G1184" s="3">
        <f t="shared" si="38"/>
        <v>25032.518699999997</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108.01</v>
      </c>
      <c r="D1185" s="2">
        <f>BILANCA!E181</f>
        <v>270.29000000000002</v>
      </c>
      <c r="E1185" s="2">
        <v>0</v>
      </c>
      <c r="F1185" s="2">
        <v>0</v>
      </c>
      <c r="G1185" s="3">
        <f t="shared" si="38"/>
        <v>113.50325000000001</v>
      </c>
      <c r="H1185" s="3">
        <f t="shared" si="41"/>
        <v>0.30000000000002558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108.01</v>
      </c>
      <c r="D1188" s="2">
        <f>BILANCA!E184</f>
        <v>270.29000000000002</v>
      </c>
      <c r="E1188" s="2">
        <v>0</v>
      </c>
      <c r="F1188" s="2">
        <v>0</v>
      </c>
      <c r="G1188" s="3">
        <f t="shared" si="38"/>
        <v>115.44902</v>
      </c>
      <c r="H1188" s="3">
        <f t="shared" si="41"/>
        <v>0.30000000000002558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2572.7399999999998</v>
      </c>
      <c r="D1198" s="2">
        <f>BILANCA!E194</f>
        <v>3933.2</v>
      </c>
      <c r="E1198" s="2">
        <v>0</v>
      </c>
      <c r="F1198" s="2">
        <v>0</v>
      </c>
      <c r="G1198" s="3">
        <f t="shared" si="38"/>
        <v>1962.5583199999999</v>
      </c>
      <c r="H1198" s="3">
        <f t="shared" si="41"/>
        <v>0.46000000000003638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31161.59</v>
      </c>
      <c r="D1199" s="2">
        <f>BILANCA!E195</f>
        <v>30974.29</v>
      </c>
      <c r="E1199" s="2">
        <v>0</v>
      </c>
      <c r="F1199" s="2">
        <v>0</v>
      </c>
      <c r="G1199" s="3">
        <f t="shared" si="38"/>
        <v>17597.82213</v>
      </c>
      <c r="H1199" s="3">
        <f t="shared" si="41"/>
        <v>0.7000000000007276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75471.63</v>
      </c>
      <c r="D1201" s="2">
        <f>BILANCA!E197</f>
        <v>50470.53</v>
      </c>
      <c r="E1201" s="2">
        <v>0</v>
      </c>
      <c r="F1201" s="2">
        <v>0</v>
      </c>
      <c r="G1201" s="3">
        <f t="shared" si="38"/>
        <v>33694.823790000002</v>
      </c>
      <c r="H1201" s="3">
        <f t="shared" si="41"/>
        <v>0.83999999999650754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75471.63</v>
      </c>
      <c r="D1203" s="2">
        <f>BILANCA!E199</f>
        <v>50470.53</v>
      </c>
      <c r="E1203" s="2">
        <v>0</v>
      </c>
      <c r="F1203" s="2">
        <v>0</v>
      </c>
      <c r="G1203" s="3">
        <f t="shared" si="44"/>
        <v>34047.649170000004</v>
      </c>
      <c r="H1203" s="3">
        <f t="shared" si="45"/>
        <v>0.83999999999650754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6720278.46</v>
      </c>
      <c r="D1255" s="2">
        <f>BILANCA!E251</f>
        <v>6510104.2499999991</v>
      </c>
      <c r="E1255" s="2">
        <v>0</v>
      </c>
      <c r="F1255" s="2">
        <v>0</v>
      </c>
      <c r="G1255" s="3">
        <f t="shared" si="38"/>
        <v>4836419.3051999994</v>
      </c>
      <c r="H1255" s="3">
        <f t="shared" si="41"/>
        <v>0.70999999903142452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6029932.7400000002</v>
      </c>
      <c r="D1256" s="2">
        <f>BILANCA!E252</f>
        <v>6051070.4299999997</v>
      </c>
      <c r="E1256" s="2">
        <v>0</v>
      </c>
      <c r="F1256" s="2">
        <v>0</v>
      </c>
      <c r="G1256" s="3">
        <f t="shared" si="38"/>
        <v>4460490.1055999994</v>
      </c>
      <c r="H1256" s="3">
        <f t="shared" si="41"/>
        <v>0.68999999947845936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6035107.5700000003</v>
      </c>
      <c r="D1257" s="2">
        <f>BILANCA!E253</f>
        <v>6056245.2599999998</v>
      </c>
      <c r="E1257" s="2">
        <v>0</v>
      </c>
      <c r="F1257" s="2">
        <v>0</v>
      </c>
      <c r="G1257" s="3">
        <f t="shared" si="38"/>
        <v>4482456.7282299995</v>
      </c>
      <c r="H1257" s="3">
        <f t="shared" si="41"/>
        <v>0.68999999947845936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5174.83</v>
      </c>
      <c r="D1258" s="2">
        <f>BILANCA!E254</f>
        <v>5174.83</v>
      </c>
      <c r="E1258" s="2">
        <v>0</v>
      </c>
      <c r="F1258" s="2">
        <v>0</v>
      </c>
      <c r="G1258" s="3">
        <f t="shared" si="38"/>
        <v>3850.0735199999999</v>
      </c>
      <c r="H1258" s="3">
        <f t="shared" si="41"/>
        <v>0.34000000000014552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-171135.26</v>
      </c>
      <c r="D1259" s="2">
        <f>BILANCA!E255</f>
        <v>-208050.02999999994</v>
      </c>
      <c r="E1259" s="2">
        <v>0</v>
      </c>
      <c r="F1259" s="2">
        <v>0</v>
      </c>
      <c r="G1259" s="3">
        <f t="shared" si="38"/>
        <v>-146221.59467999998</v>
      </c>
      <c r="H1259" s="3">
        <f t="shared" si="41"/>
        <v>0.28999999994994141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29105.85</v>
      </c>
      <c r="D1260" s="2">
        <f>BILANCA!E256</f>
        <v>163768.23000000001</v>
      </c>
      <c r="E1260" s="2">
        <v>0</v>
      </c>
      <c r="F1260" s="2">
        <v>0</v>
      </c>
      <c r="G1260" s="3">
        <f t="shared" si="38"/>
        <v>89160.577499999999</v>
      </c>
      <c r="H1260" s="3">
        <f t="shared" si="41"/>
        <v>0.38000000001193257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29105.85</v>
      </c>
      <c r="D1261" s="2">
        <f>BILANCA!E257</f>
        <v>163768.23000000001</v>
      </c>
      <c r="E1261" s="2">
        <v>0</v>
      </c>
      <c r="F1261" s="2">
        <v>0</v>
      </c>
      <c r="G1261" s="3">
        <f t="shared" si="38"/>
        <v>89517.21981000001</v>
      </c>
      <c r="H1261" s="3">
        <f t="shared" si="41"/>
        <v>0.38000000001193257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200241.11000000002</v>
      </c>
      <c r="D1264" s="2">
        <f>BILANCA!E260</f>
        <v>371818.25999999995</v>
      </c>
      <c r="E1264" s="2">
        <v>0</v>
      </c>
      <c r="F1264" s="2">
        <v>0</v>
      </c>
      <c r="G1264" s="3">
        <f t="shared" si="38"/>
        <v>239744.91801999998</v>
      </c>
      <c r="H1264" s="3">
        <f t="shared" si="41"/>
        <v>0.36999999996623956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198842.35</v>
      </c>
      <c r="D1266" s="2">
        <f>BILANCA!E262</f>
        <v>364384.79</v>
      </c>
      <c r="E1266" s="2">
        <v>0</v>
      </c>
      <c r="F1266" s="2">
        <v>0</v>
      </c>
      <c r="G1266" s="3">
        <f t="shared" si="38"/>
        <v>237468.65408000001</v>
      </c>
      <c r="H1266" s="3">
        <f t="shared" si="41"/>
        <v>0.56000000002677552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1398.76</v>
      </c>
      <c r="D1267" s="2">
        <f>BILANCA!E263</f>
        <v>7433.47</v>
      </c>
      <c r="E1267" s="2">
        <v>0</v>
      </c>
      <c r="F1267" s="2">
        <v>0</v>
      </c>
      <c r="G1267" s="3">
        <f t="shared" si="38"/>
        <v>4180.2849000000006</v>
      </c>
      <c r="H1267" s="3">
        <f t="shared" si="41"/>
        <v>0.71000000000026375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276702.89</v>
      </c>
      <c r="D1278" s="2">
        <f>BILANCA!E274</f>
        <v>282401.42000000004</v>
      </c>
      <c r="E1278" s="2">
        <v>0</v>
      </c>
      <c r="F1278" s="2">
        <v>0</v>
      </c>
      <c r="G1278" s="3">
        <f t="shared" si="38"/>
        <v>225523.53564000005</v>
      </c>
      <c r="H1278" s="3">
        <f t="shared" si="41"/>
        <v>0.53000000002793968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276702.89</v>
      </c>
      <c r="D1290" s="2">
        <f>BILANCA!E286</f>
        <v>126420.35</v>
      </c>
      <c r="E1290" s="2">
        <v>0</v>
      </c>
      <c r="F1290" s="2">
        <v>0</v>
      </c>
      <c r="G1290" s="3">
        <f t="shared" si="48"/>
        <v>148272.20520000003</v>
      </c>
      <c r="H1290" s="3">
        <f t="shared" si="49"/>
        <v>0.45999999999185093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155981.07</v>
      </c>
      <c r="E1291" s="2">
        <v>0</v>
      </c>
      <c r="F1291" s="2">
        <v>0</v>
      </c>
      <c r="G1291" s="3">
        <f t="shared" si="48"/>
        <v>87661.361340000018</v>
      </c>
      <c r="H1291" s="3">
        <f t="shared" si="49"/>
        <v>7.0000000006984919E-2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584778.09</v>
      </c>
      <c r="D1295" s="2">
        <f>BILANCA!E291</f>
        <v>384682.43</v>
      </c>
      <c r="E1295" s="2">
        <v>0</v>
      </c>
      <c r="F1295" s="2">
        <v>0</v>
      </c>
      <c r="G1295" s="3">
        <f t="shared" si="38"/>
        <v>385930.74075</v>
      </c>
      <c r="H1295" s="3">
        <f t="shared" si="41"/>
        <v>0.51999999996041879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584778.09</v>
      </c>
      <c r="D1296" s="2">
        <f>BILANCA!E292</f>
        <v>366235.11</v>
      </c>
      <c r="E1296" s="2">
        <v>0</v>
      </c>
      <c r="F1296" s="2">
        <v>0</v>
      </c>
      <c r="G1296" s="3">
        <f t="shared" ref="G1296:G1299" si="50">B1296/1000*C1296+B1296/500*D1296</f>
        <v>376733.01665999996</v>
      </c>
      <c r="H1296" s="3">
        <f t="shared" ref="H1296:H1299" si="51">ABS(C1296-ROUND(C1296,0))+ABS(D1296-ROUND(D1296,0))</f>
        <v>0.19999999995343387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18447.32</v>
      </c>
      <c r="E1297" s="2">
        <v>0</v>
      </c>
      <c r="F1297" s="2">
        <v>0</v>
      </c>
      <c r="G1297" s="3">
        <f t="shared" si="50"/>
        <v>10588.76168</v>
      </c>
      <c r="H1297" s="3">
        <f t="shared" si="51"/>
        <v>0.31999999999970896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276702.90000000002</v>
      </c>
      <c r="D1306" s="2">
        <f>BILANCA!E303</f>
        <v>282401.42</v>
      </c>
      <c r="E1306" s="2">
        <v>0</v>
      </c>
      <c r="F1306" s="2">
        <v>0</v>
      </c>
      <c r="G1306" s="3">
        <f t="shared" si="38"/>
        <v>249085.69903999998</v>
      </c>
      <c r="H1306" s="3">
        <f t="shared" si="41"/>
        <v>0.51999999996041879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480711.24</v>
      </c>
      <c r="D1309" s="2">
        <f>BILANCA!E306</f>
        <v>384682.43</v>
      </c>
      <c r="E1309" s="2">
        <v>0</v>
      </c>
      <c r="F1309" s="2">
        <v>0</v>
      </c>
      <c r="G1309" s="3">
        <f t="shared" si="52"/>
        <v>373772.75390000001</v>
      </c>
      <c r="H1309" s="3">
        <f t="shared" si="41"/>
        <v>0.66999999998370185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92843.54</v>
      </c>
      <c r="D1340" s="2">
        <f>BILANCA!E337</f>
        <v>128733.44</v>
      </c>
      <c r="E1340" s="2">
        <v>0</v>
      </c>
      <c r="F1340" s="2">
        <v>0</v>
      </c>
      <c r="G1340" s="3">
        <f t="shared" si="52"/>
        <v>115602.43860000001</v>
      </c>
      <c r="H1340" s="3">
        <f t="shared" si="41"/>
        <v>0.90000000000873115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75471.63</v>
      </c>
      <c r="D1342" s="2">
        <f>BILANCA!E339</f>
        <v>50470.53</v>
      </c>
      <c r="E1342" s="2">
        <v>0</v>
      </c>
      <c r="F1342" s="2">
        <v>0</v>
      </c>
      <c r="G1342" s="3">
        <f t="shared" si="52"/>
        <v>58569.013080000004</v>
      </c>
      <c r="H1342" s="3">
        <f t="shared" si="41"/>
        <v>0.83999999999650754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29105.85</v>
      </c>
      <c r="D1384" s="2">
        <f>BILANCA!E381</f>
        <v>163768.23000000001</v>
      </c>
      <c r="E1384" s="2">
        <v>0</v>
      </c>
      <c r="F1384" s="2">
        <v>0</v>
      </c>
      <c r="G1384" s="3">
        <f t="shared" si="59"/>
        <v>133384.22394</v>
      </c>
      <c r="H1384" s="3">
        <f t="shared" si="60"/>
        <v>0.38000000001193257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198842.35</v>
      </c>
      <c r="D1388" s="2">
        <f>BILANCA!E385</f>
        <v>364384.79</v>
      </c>
      <c r="E1388" s="2">
        <v>0</v>
      </c>
      <c r="F1388" s="2">
        <v>0</v>
      </c>
      <c r="G1388" s="3">
        <f t="shared" si="59"/>
        <v>350637.30953999999</v>
      </c>
      <c r="H1388" s="3">
        <f t="shared" si="60"/>
        <v>0.56000000002677552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1398.76</v>
      </c>
      <c r="D1389" s="2">
        <f>BILANCA!E386</f>
        <v>7433.47</v>
      </c>
      <c r="E1389" s="2">
        <v>0</v>
      </c>
      <c r="F1389" s="2">
        <v>0</v>
      </c>
      <c r="G1389" s="3">
        <f t="shared" si="59"/>
        <v>6164.7003000000004</v>
      </c>
      <c r="H1389" s="3">
        <f t="shared" si="60"/>
        <v>0.71000000000026375</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353694.04</v>
      </c>
      <c r="D1401" s="7">
        <f>'RAS-funkcijski'!E5</f>
        <v>422464.07999999996</v>
      </c>
      <c r="E1401" s="7">
        <v>0</v>
      </c>
      <c r="F1401" s="7">
        <v>0</v>
      </c>
      <c r="G1401" s="8">
        <f t="shared" si="52"/>
        <v>1198.6221999999998</v>
      </c>
      <c r="H1401" s="8">
        <f t="shared" si="41"/>
        <v>0.11999999993713573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304098.94</v>
      </c>
      <c r="D1402" s="2">
        <f>'RAS-funkcijski'!E6</f>
        <v>373470.63999999996</v>
      </c>
      <c r="E1402" s="2">
        <v>0</v>
      </c>
      <c r="F1402" s="2">
        <v>0</v>
      </c>
      <c r="G1402" s="3">
        <f t="shared" si="52"/>
        <v>2102.0804399999997</v>
      </c>
      <c r="H1402" s="3">
        <f t="shared" si="41"/>
        <v>0.42000000004190952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288071.96000000002</v>
      </c>
      <c r="D1403" s="2">
        <f>'RAS-funkcijski'!E7</f>
        <v>365313.72</v>
      </c>
      <c r="E1403" s="2">
        <v>0</v>
      </c>
      <c r="F1403" s="2">
        <v>0</v>
      </c>
      <c r="G1403" s="3">
        <f t="shared" si="52"/>
        <v>3056.0981999999999</v>
      </c>
      <c r="H1403" s="3">
        <f t="shared" si="41"/>
        <v>0.32000000000698492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16026.98</v>
      </c>
      <c r="D1404" s="2">
        <f>'RAS-funkcijski'!E8</f>
        <v>8156.92</v>
      </c>
      <c r="E1404" s="2">
        <v>0</v>
      </c>
      <c r="F1404" s="2">
        <v>0</v>
      </c>
      <c r="G1404" s="3">
        <f t="shared" si="52"/>
        <v>129.36327999999997</v>
      </c>
      <c r="H1404" s="3">
        <f t="shared" si="41"/>
        <v>0.1000000000003638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49595.1</v>
      </c>
      <c r="D1409" s="2">
        <f>'RAS-funkcijski'!E13</f>
        <v>48993.440000000002</v>
      </c>
      <c r="E1409" s="2">
        <v>0</v>
      </c>
      <c r="F1409" s="2">
        <v>0</v>
      </c>
      <c r="G1409" s="3">
        <f t="shared" si="52"/>
        <v>1328.2378199999998</v>
      </c>
      <c r="H1409" s="3">
        <f t="shared" si="41"/>
        <v>0.54000000000087311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31763.37</v>
      </c>
      <c r="D1410" s="2">
        <f>'RAS-funkcijski'!E14</f>
        <v>0</v>
      </c>
      <c r="E1410" s="2">
        <v>0</v>
      </c>
      <c r="F1410" s="2">
        <v>0</v>
      </c>
      <c r="G1410" s="3">
        <f t="shared" si="52"/>
        <v>317.63369999999998</v>
      </c>
      <c r="H1410" s="3">
        <f t="shared" si="41"/>
        <v>0.36999999999898137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17831.73</v>
      </c>
      <c r="D1412" s="2">
        <f>'RAS-funkcijski'!E16</f>
        <v>48993.440000000002</v>
      </c>
      <c r="E1412" s="2">
        <v>0</v>
      </c>
      <c r="F1412" s="2">
        <v>0</v>
      </c>
      <c r="G1412" s="3">
        <f t="shared" si="52"/>
        <v>1389.82332</v>
      </c>
      <c r="H1412" s="3">
        <f t="shared" si="41"/>
        <v>0.71000000000276486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433670.77</v>
      </c>
      <c r="D1431" s="2">
        <f>'RAS-funkcijski'!E35</f>
        <v>441203.50999999995</v>
      </c>
      <c r="E1431" s="2">
        <v>0</v>
      </c>
      <c r="F1431" s="2">
        <v>0</v>
      </c>
      <c r="G1431" s="3">
        <f t="shared" si="52"/>
        <v>40798.411489999999</v>
      </c>
      <c r="H1431" s="3">
        <f t="shared" si="41"/>
        <v>0.72000000003026798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25634.43</v>
      </c>
      <c r="D1432" s="2">
        <f>'RAS-funkcijski'!E36</f>
        <v>270977.74</v>
      </c>
      <c r="E1432" s="2">
        <v>0</v>
      </c>
      <c r="F1432" s="2">
        <v>0</v>
      </c>
      <c r="G1432" s="3">
        <f t="shared" si="52"/>
        <v>18162.877119999997</v>
      </c>
      <c r="H1432" s="3">
        <f t="shared" si="41"/>
        <v>0.69000000000960426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2000</v>
      </c>
      <c r="D1433" s="2">
        <f>'RAS-funkcijski'!E37</f>
        <v>247664.28</v>
      </c>
      <c r="E1433" s="2">
        <v>0</v>
      </c>
      <c r="F1433" s="2">
        <v>0</v>
      </c>
      <c r="G1433" s="3">
        <f t="shared" si="52"/>
        <v>16411.842479999999</v>
      </c>
      <c r="H1433" s="3">
        <f t="shared" si="41"/>
        <v>0.27999999999883585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23634.43</v>
      </c>
      <c r="D1434" s="2">
        <f>'RAS-funkcijski'!E38</f>
        <v>23313.46</v>
      </c>
      <c r="E1434" s="2">
        <v>0</v>
      </c>
      <c r="F1434" s="2">
        <v>0</v>
      </c>
      <c r="G1434" s="3">
        <f t="shared" si="52"/>
        <v>2388.8859000000002</v>
      </c>
      <c r="H1434" s="3">
        <f t="shared" si="41"/>
        <v>0.88999999999941792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11135.25</v>
      </c>
      <c r="D1435" s="2">
        <f>'RAS-funkcijski'!E39</f>
        <v>1700</v>
      </c>
      <c r="E1435" s="2">
        <v>0</v>
      </c>
      <c r="F1435" s="2">
        <v>0</v>
      </c>
      <c r="G1435" s="3">
        <f t="shared" si="52"/>
        <v>508.73375000000004</v>
      </c>
      <c r="H1435" s="3">
        <f t="shared" si="41"/>
        <v>0.25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11135.25</v>
      </c>
      <c r="D1436" s="2">
        <f>'RAS-funkcijski'!E40</f>
        <v>1700</v>
      </c>
      <c r="E1436" s="2">
        <v>0</v>
      </c>
      <c r="F1436" s="2">
        <v>0</v>
      </c>
      <c r="G1436" s="3">
        <f t="shared" si="52"/>
        <v>523.26900000000001</v>
      </c>
      <c r="H1436" s="3">
        <f t="shared" si="41"/>
        <v>0.25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45069.55</v>
      </c>
      <c r="D1446" s="2">
        <f>'RAS-funkcijski'!E50</f>
        <v>74520.34</v>
      </c>
      <c r="E1446" s="2">
        <v>0</v>
      </c>
      <c r="F1446" s="2">
        <v>0</v>
      </c>
      <c r="G1446" s="3">
        <f t="shared" si="52"/>
        <v>8929.0705799999996</v>
      </c>
      <c r="H1446" s="3">
        <f t="shared" si="63"/>
        <v>0.78999999999359716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45069.55</v>
      </c>
      <c r="D1449" s="2">
        <f>'RAS-funkcijski'!E53</f>
        <v>74520.34</v>
      </c>
      <c r="E1449" s="2">
        <v>0</v>
      </c>
      <c r="F1449" s="2">
        <v>0</v>
      </c>
      <c r="G1449" s="3">
        <f t="shared" si="52"/>
        <v>9511.4012700000003</v>
      </c>
      <c r="H1449" s="3">
        <f t="shared" si="63"/>
        <v>0.78999999999359716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351831.54</v>
      </c>
      <c r="D1450" s="2">
        <f>'RAS-funkcijski'!E54</f>
        <v>94005.43</v>
      </c>
      <c r="E1450" s="2">
        <v>0</v>
      </c>
      <c r="F1450" s="2">
        <v>0</v>
      </c>
      <c r="G1450" s="3">
        <f t="shared" si="52"/>
        <v>26992.120000000003</v>
      </c>
      <c r="H1450" s="3">
        <f t="shared" si="63"/>
        <v>0.89000000001396984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351831.54</v>
      </c>
      <c r="D1451" s="2">
        <f>'RAS-funkcijski'!E55</f>
        <v>94005.43</v>
      </c>
      <c r="E1451" s="2">
        <v>0</v>
      </c>
      <c r="F1451" s="2">
        <v>0</v>
      </c>
      <c r="G1451" s="3">
        <f t="shared" si="52"/>
        <v>27531.962399999997</v>
      </c>
      <c r="H1451" s="3">
        <f t="shared" si="63"/>
        <v>0.89000000001396984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265506.71999999997</v>
      </c>
      <c r="D1471" s="2">
        <f>'RAS-funkcijski'!E75</f>
        <v>104285.63</v>
      </c>
      <c r="E1471" s="2">
        <v>0</v>
      </c>
      <c r="F1471" s="2">
        <v>0</v>
      </c>
      <c r="G1471" s="3">
        <f t="shared" si="52"/>
        <v>33659.536579999993</v>
      </c>
      <c r="H1471" s="3">
        <f t="shared" si="63"/>
        <v>0.65000000002328306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195128.36</v>
      </c>
      <c r="D1472" s="2">
        <f>'RAS-funkcijski'!E76</f>
        <v>4275.5</v>
      </c>
      <c r="E1472" s="2">
        <v>0</v>
      </c>
      <c r="F1472" s="2">
        <v>0</v>
      </c>
      <c r="G1472" s="3">
        <f t="shared" si="52"/>
        <v>14664.913919999999</v>
      </c>
      <c r="H1472" s="3">
        <f t="shared" si="63"/>
        <v>0.85999999998603016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8831.25</v>
      </c>
      <c r="E1474" s="2">
        <v>0</v>
      </c>
      <c r="F1474" s="2">
        <v>0</v>
      </c>
      <c r="G1474" s="3">
        <f t="shared" si="52"/>
        <v>1307.0249999999999</v>
      </c>
      <c r="H1474" s="3">
        <f t="shared" si="63"/>
        <v>0.25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70378.36</v>
      </c>
      <c r="D1477" s="2">
        <f>'RAS-funkcijski'!E81</f>
        <v>91178.880000000005</v>
      </c>
      <c r="E1477" s="2">
        <v>0</v>
      </c>
      <c r="F1477" s="2">
        <v>0</v>
      </c>
      <c r="G1477" s="3">
        <f t="shared" si="52"/>
        <v>19460.681239999998</v>
      </c>
      <c r="H1477" s="3">
        <f t="shared" si="63"/>
        <v>0.47999999999592546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6573.6</v>
      </c>
      <c r="D1478" s="2">
        <f>'RAS-funkcijski'!E82</f>
        <v>6034.71</v>
      </c>
      <c r="E1478" s="2">
        <v>0</v>
      </c>
      <c r="F1478" s="2">
        <v>0</v>
      </c>
      <c r="G1478" s="3">
        <f t="shared" si="52"/>
        <v>1454.1555600000002</v>
      </c>
      <c r="H1478" s="3">
        <f t="shared" si="63"/>
        <v>0.68999999999959982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6573.6</v>
      </c>
      <c r="D1482" s="2">
        <f>'RAS-funkcijski'!E86</f>
        <v>6034.71</v>
      </c>
      <c r="E1482" s="2">
        <v>0</v>
      </c>
      <c r="F1482" s="2">
        <v>0</v>
      </c>
      <c r="G1482" s="3">
        <f t="shared" si="52"/>
        <v>1528.7276400000001</v>
      </c>
      <c r="H1482" s="3">
        <f t="shared" si="63"/>
        <v>0.68999999999959982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497489.69</v>
      </c>
      <c r="D1503" s="2">
        <f>'RAS-funkcijski'!E107</f>
        <v>374912.56</v>
      </c>
      <c r="E1503" s="2">
        <v>0</v>
      </c>
      <c r="F1503" s="2">
        <v>0</v>
      </c>
      <c r="G1503" s="3">
        <f t="shared" si="52"/>
        <v>128473.42543</v>
      </c>
      <c r="H1503" s="3">
        <f t="shared" si="63"/>
        <v>0.75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165486.10999999999</v>
      </c>
      <c r="D1504" s="2">
        <f>'RAS-funkcijski'!E108</f>
        <v>174452.86</v>
      </c>
      <c r="E1504" s="2">
        <v>0</v>
      </c>
      <c r="F1504" s="2">
        <v>0</v>
      </c>
      <c r="G1504" s="3">
        <f t="shared" si="52"/>
        <v>53496.750319999992</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253485.71</v>
      </c>
      <c r="D1505" s="2">
        <f>'RAS-funkcijski'!E109</f>
        <v>156303.17000000001</v>
      </c>
      <c r="E1505" s="2">
        <v>0</v>
      </c>
      <c r="F1505" s="2">
        <v>0</v>
      </c>
      <c r="G1505" s="3">
        <f t="shared" si="52"/>
        <v>59439.665250000005</v>
      </c>
      <c r="H1505" s="3">
        <f t="shared" si="63"/>
        <v>0.46000000002095476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25805.77</v>
      </c>
      <c r="D1506" s="2">
        <f>'RAS-funkcijski'!E110</f>
        <v>34171.61</v>
      </c>
      <c r="E1506" s="2">
        <v>0</v>
      </c>
      <c r="F1506" s="2">
        <v>0</v>
      </c>
      <c r="G1506" s="3">
        <f t="shared" si="52"/>
        <v>9979.7929399999994</v>
      </c>
      <c r="H1506" s="3">
        <f t="shared" si="63"/>
        <v>0.61999999999898137</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972.53</v>
      </c>
      <c r="D1507" s="2">
        <f>'RAS-funkcijski'!E111</f>
        <v>6400</v>
      </c>
      <c r="E1507" s="2">
        <v>0</v>
      </c>
      <c r="F1507" s="2">
        <v>0</v>
      </c>
      <c r="G1507" s="3">
        <f t="shared" si="52"/>
        <v>1473.6607099999999</v>
      </c>
      <c r="H1507" s="3">
        <f t="shared" si="63"/>
        <v>0.47000000000002728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51739.57</v>
      </c>
      <c r="D1509" s="2">
        <f>'RAS-funkcijski'!E113</f>
        <v>3584.92</v>
      </c>
      <c r="E1509" s="2">
        <v>0</v>
      </c>
      <c r="F1509" s="2">
        <v>0</v>
      </c>
      <c r="G1509" s="3">
        <f t="shared" si="52"/>
        <v>6421.1256899999998</v>
      </c>
      <c r="H1509" s="3">
        <f t="shared" si="63"/>
        <v>0.51000000000021828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121701.90999999999</v>
      </c>
      <c r="D1510" s="2">
        <f>'RAS-funkcijski'!E114</f>
        <v>120808</v>
      </c>
      <c r="E1510" s="2">
        <v>0</v>
      </c>
      <c r="F1510" s="2">
        <v>0</v>
      </c>
      <c r="G1510" s="3">
        <f t="shared" si="52"/>
        <v>39964.970099999999</v>
      </c>
      <c r="H1510" s="3">
        <f t="shared" si="63"/>
        <v>9.0000000011059456E-2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101899.79999999999</v>
      </c>
      <c r="D1511" s="2">
        <f>'RAS-funkcijski'!E115</f>
        <v>104292.96</v>
      </c>
      <c r="E1511" s="2">
        <v>0</v>
      </c>
      <c r="F1511" s="2">
        <v>0</v>
      </c>
      <c r="G1511" s="3">
        <f t="shared" si="52"/>
        <v>34463.914919999996</v>
      </c>
      <c r="H1511" s="3">
        <f t="shared" si="63"/>
        <v>0.24000000000523869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82422.2</v>
      </c>
      <c r="D1512" s="2">
        <f>'RAS-funkcijski'!E116</f>
        <v>88168.35</v>
      </c>
      <c r="E1512" s="2">
        <v>0</v>
      </c>
      <c r="F1512" s="2">
        <v>0</v>
      </c>
      <c r="G1512" s="3">
        <f t="shared" si="52"/>
        <v>28980.996800000001</v>
      </c>
      <c r="H1512" s="3">
        <f t="shared" si="63"/>
        <v>0.55000000000291038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19477.599999999999</v>
      </c>
      <c r="D1513" s="2">
        <f>'RAS-funkcijski'!E117</f>
        <v>16124.61</v>
      </c>
      <c r="E1513" s="2">
        <v>0</v>
      </c>
      <c r="F1513" s="2">
        <v>0</v>
      </c>
      <c r="G1513" s="3">
        <f t="shared" si="52"/>
        <v>5845.1306600000007</v>
      </c>
      <c r="H1513" s="3">
        <f t="shared" si="63"/>
        <v>0.79000000000087311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9602.11</v>
      </c>
      <c r="D1514" s="2">
        <f>'RAS-funkcijski'!E118</f>
        <v>9915.0400000000009</v>
      </c>
      <c r="E1514" s="2">
        <v>0</v>
      </c>
      <c r="F1514" s="2">
        <v>0</v>
      </c>
      <c r="G1514" s="3">
        <f t="shared" si="52"/>
        <v>3355.2696599999999</v>
      </c>
      <c r="H1514" s="3">
        <f t="shared" si="63"/>
        <v>0.15000000000145519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9602.11</v>
      </c>
      <c r="D1515" s="2">
        <f>'RAS-funkcijski'!E119</f>
        <v>9915.0400000000009</v>
      </c>
      <c r="E1515" s="2">
        <v>0</v>
      </c>
      <c r="F1515" s="2">
        <v>0</v>
      </c>
      <c r="G1515" s="3">
        <f t="shared" si="52"/>
        <v>3384.7018500000004</v>
      </c>
      <c r="H1515" s="3">
        <f t="shared" si="63"/>
        <v>0.15000000000145519</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10200</v>
      </c>
      <c r="D1518" s="2">
        <f>'RAS-funkcijski'!E122</f>
        <v>6600</v>
      </c>
      <c r="E1518" s="2">
        <v>0</v>
      </c>
      <c r="F1518" s="2">
        <v>0</v>
      </c>
      <c r="G1518" s="3">
        <f t="shared" si="52"/>
        <v>2761.2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10200</v>
      </c>
      <c r="D1519" s="2">
        <f>'RAS-funkcijski'!E123</f>
        <v>6600</v>
      </c>
      <c r="E1519" s="2">
        <v>0</v>
      </c>
      <c r="F1519" s="2">
        <v>0</v>
      </c>
      <c r="G1519" s="3">
        <f t="shared" si="52"/>
        <v>2784.6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205244.26</v>
      </c>
      <c r="D1525" s="2">
        <f>'RAS-funkcijski'!E129</f>
        <v>400128.01999999996</v>
      </c>
      <c r="E1525" s="2">
        <v>0</v>
      </c>
      <c r="F1525" s="2">
        <v>0</v>
      </c>
      <c r="G1525" s="3">
        <f t="shared" si="52"/>
        <v>125687.53749999999</v>
      </c>
      <c r="H1525" s="3">
        <f t="shared" si="63"/>
        <v>0.27999999996973202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205244.26</v>
      </c>
      <c r="D1531" s="2">
        <f>'RAS-funkcijski'!E135</f>
        <v>0</v>
      </c>
      <c r="E1531" s="2">
        <v>0</v>
      </c>
      <c r="F1531" s="2">
        <v>0</v>
      </c>
      <c r="G1531" s="3">
        <f t="shared" si="52"/>
        <v>26886.998060000002</v>
      </c>
      <c r="H1531" s="3">
        <f t="shared" si="63"/>
        <v>0.26000000000931323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20442.22</v>
      </c>
      <c r="E1532" s="2">
        <v>0</v>
      </c>
      <c r="F1532" s="2">
        <v>0</v>
      </c>
      <c r="G1532" s="3">
        <f t="shared" si="52"/>
        <v>5396.7460800000008</v>
      </c>
      <c r="H1532" s="3">
        <f t="shared" si="63"/>
        <v>0.22000000000116415</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10437.44</v>
      </c>
      <c r="E1533" s="2">
        <v>0</v>
      </c>
      <c r="F1533" s="2">
        <v>0</v>
      </c>
      <c r="G1533" s="3">
        <f t="shared" si="52"/>
        <v>2776.3590400000003</v>
      </c>
      <c r="H1533" s="3">
        <f t="shared" si="63"/>
        <v>0.44000000000050932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343866.81</v>
      </c>
      <c r="E1534" s="2">
        <v>0</v>
      </c>
      <c r="F1534" s="2">
        <v>0</v>
      </c>
      <c r="G1534" s="3">
        <f t="shared" si="52"/>
        <v>92156.305080000006</v>
      </c>
      <c r="H1534" s="3">
        <f t="shared" si="63"/>
        <v>0.19000000000232831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25381.55</v>
      </c>
      <c r="E1536" s="2">
        <v>0</v>
      </c>
      <c r="F1536" s="2">
        <v>0</v>
      </c>
      <c r="G1536" s="3">
        <f t="shared" si="52"/>
        <v>6903.7816000000003</v>
      </c>
      <c r="H1536" s="3">
        <f t="shared" si="63"/>
        <v>0.4500000000007276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1883880.99</v>
      </c>
      <c r="D1537" s="14">
        <f>'RAS-funkcijski'!E141</f>
        <v>1869836.5099999998</v>
      </c>
      <c r="E1537" s="14">
        <v>0</v>
      </c>
      <c r="F1537" s="14">
        <v>0</v>
      </c>
      <c r="G1537" s="15">
        <f t="shared" si="52"/>
        <v>770426.89937</v>
      </c>
      <c r="H1537" s="15">
        <f t="shared" si="63"/>
        <v>0.50000000023283064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547302.46</v>
      </c>
      <c r="D1538" s="7">
        <f>'P-VRIO'!E5</f>
        <v>41078.15</v>
      </c>
      <c r="E1538" s="7">
        <v>0</v>
      </c>
      <c r="F1538" s="7">
        <v>0</v>
      </c>
      <c r="G1538" s="8">
        <f t="shared" si="52"/>
        <v>629.45875999999998</v>
      </c>
      <c r="H1538" s="8">
        <f t="shared" si="63"/>
        <v>0.60999999996420229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547302.46</v>
      </c>
      <c r="D1539" s="2">
        <f>'P-VRIO'!E6</f>
        <v>41078.15</v>
      </c>
      <c r="E1539" s="2">
        <v>0</v>
      </c>
      <c r="F1539" s="2">
        <v>0</v>
      </c>
      <c r="G1539" s="3">
        <f t="shared" si="52"/>
        <v>1258.91752</v>
      </c>
      <c r="H1539" s="3">
        <f t="shared" si="63"/>
        <v>0.60999999996420229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233957.54</v>
      </c>
      <c r="D1540" s="2">
        <f>'P-VRIO'!E7</f>
        <v>0</v>
      </c>
      <c r="E1540" s="2">
        <v>0</v>
      </c>
      <c r="F1540" s="2">
        <v>0</v>
      </c>
      <c r="G1540" s="3">
        <f t="shared" si="52"/>
        <v>701.87261999999998</v>
      </c>
      <c r="H1540" s="3">
        <f t="shared" si="63"/>
        <v>0.45999999999185093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149051.26</v>
      </c>
      <c r="D1542" s="2">
        <f>'P-VRIO'!E9</f>
        <v>0</v>
      </c>
      <c r="E1542" s="2">
        <v>0</v>
      </c>
      <c r="F1542" s="2">
        <v>0</v>
      </c>
      <c r="G1542" s="3">
        <f t="shared" si="52"/>
        <v>745.25630000000001</v>
      </c>
      <c r="H1542" s="3">
        <f t="shared" si="63"/>
        <v>0.26000000000931323</v>
      </c>
      <c r="I1542" s="11">
        <f t="shared" si="64"/>
        <v>193.76663800694075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84906.28</v>
      </c>
      <c r="D1545" s="2">
        <f>'P-VRIO'!E12</f>
        <v>0</v>
      </c>
      <c r="E1545" s="2">
        <v>0</v>
      </c>
      <c r="F1545" s="2">
        <v>0</v>
      </c>
      <c r="G1545" s="3">
        <f t="shared" si="52"/>
        <v>679.25023999999996</v>
      </c>
      <c r="H1545" s="3">
        <f t="shared" si="63"/>
        <v>0.27999999999883585</v>
      </c>
      <c r="I1545" s="11">
        <f t="shared" si="64"/>
        <v>190.19006719920924</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313344.92</v>
      </c>
      <c r="D1547" s="2">
        <f>'P-VRIO'!E14</f>
        <v>41078.15</v>
      </c>
      <c r="E1547" s="2">
        <v>0</v>
      </c>
      <c r="F1547" s="2">
        <v>0</v>
      </c>
      <c r="G1547" s="3">
        <f t="shared" si="52"/>
        <v>3955.0122000000001</v>
      </c>
      <c r="H1547" s="3">
        <f t="shared" si="63"/>
        <v>0.23000000001775334</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41078.15</v>
      </c>
      <c r="E1548" s="2">
        <v>0</v>
      </c>
      <c r="F1548" s="2">
        <v>0</v>
      </c>
      <c r="G1548" s="3">
        <f t="shared" si="52"/>
        <v>903.71929999999998</v>
      </c>
      <c r="H1548" s="3">
        <f t="shared" si="63"/>
        <v>0.15000000000145519</v>
      </c>
      <c r="I1548" s="11">
        <f t="shared" ref="I1548:I1554" si="65">G1548*H1548</f>
        <v>135.55789500131507</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313344.92</v>
      </c>
      <c r="D1553" s="2">
        <f>'P-VRIO'!E20</f>
        <v>0</v>
      </c>
      <c r="E1553" s="2">
        <v>0</v>
      </c>
      <c r="F1553" s="2">
        <v>0</v>
      </c>
      <c r="G1553" s="3">
        <f t="shared" si="52"/>
        <v>5013.51872</v>
      </c>
      <c r="H1553" s="3">
        <f t="shared" si="63"/>
        <v>8.0000000016298145E-2</v>
      </c>
      <c r="I1553" s="11">
        <f t="shared" si="65"/>
        <v>401.08149768171108</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28375.32</v>
      </c>
      <c r="D1571" s="2">
        <f>'P-VRIO'!E38</f>
        <v>25001.09</v>
      </c>
      <c r="E1571" s="2">
        <v>0</v>
      </c>
      <c r="F1571" s="2">
        <v>0</v>
      </c>
      <c r="G1571" s="3">
        <f t="shared" si="52"/>
        <v>2664.835</v>
      </c>
      <c r="H1571" s="3">
        <f t="shared" si="63"/>
        <v>0.40999999999985448</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28375.32</v>
      </c>
      <c r="D1577" s="2">
        <f>'P-VRIO'!E44</f>
        <v>25001.09</v>
      </c>
      <c r="E1577" s="2">
        <v>0</v>
      </c>
      <c r="F1577" s="2">
        <v>0</v>
      </c>
      <c r="G1577" s="3">
        <f t="shared" si="52"/>
        <v>3135.1000000000004</v>
      </c>
      <c r="H1577" s="3">
        <f t="shared" si="63"/>
        <v>0.40999999999985448</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28375.32</v>
      </c>
      <c r="D1578" s="2">
        <f>'P-VRIO'!E45</f>
        <v>0</v>
      </c>
      <c r="E1578" s="2">
        <v>0</v>
      </c>
      <c r="F1578" s="2">
        <v>0</v>
      </c>
      <c r="G1578" s="3">
        <f t="shared" si="52"/>
        <v>1163.3881200000001</v>
      </c>
      <c r="H1578" s="3">
        <f t="shared" si="63"/>
        <v>0.31999999999970896</v>
      </c>
      <c r="I1578" s="11">
        <f t="shared" ref="I1578:I1581" si="69">G1578*H1578</f>
        <v>372.28419839966142</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25001.09</v>
      </c>
      <c r="E1579" s="2">
        <v>0</v>
      </c>
      <c r="F1579" s="2">
        <v>0</v>
      </c>
      <c r="G1579" s="3">
        <f t="shared" si="52"/>
        <v>2100.0915600000003</v>
      </c>
      <c r="H1579" s="3">
        <f t="shared" si="63"/>
        <v>9.0000000000145519E-2</v>
      </c>
      <c r="I1579" s="11">
        <f t="shared" si="69"/>
        <v>189.00824040030562</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175829.75</v>
      </c>
      <c r="D1582" s="7"/>
      <c r="E1582" s="7">
        <v>0</v>
      </c>
      <c r="F1582" s="7">
        <v>0</v>
      </c>
      <c r="G1582" s="8">
        <f t="shared" ref="G1582:G1686" si="70">B1582/1000*C1582</f>
        <v>175.82974999999999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1343701.47</v>
      </c>
      <c r="D1583" s="2">
        <v>0</v>
      </c>
      <c r="E1583" s="2">
        <v>0</v>
      </c>
      <c r="F1583" s="2">
        <v>0</v>
      </c>
      <c r="G1583" s="3">
        <f t="shared" si="70"/>
        <v>2687.4029399999999</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1103709.22</v>
      </c>
      <c r="D1585" s="2">
        <v>0</v>
      </c>
      <c r="E1585" s="2">
        <v>0</v>
      </c>
      <c r="F1585" s="2">
        <v>0</v>
      </c>
      <c r="G1585" s="3">
        <f t="shared" si="70"/>
        <v>4414.8368799999998</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461299.59</v>
      </c>
      <c r="D1586" s="2">
        <v>0</v>
      </c>
      <c r="E1586" s="2">
        <v>0</v>
      </c>
      <c r="F1586" s="2">
        <v>0</v>
      </c>
      <c r="G1586" s="3">
        <f t="shared" si="70"/>
        <v>2306.4979500000004</v>
      </c>
      <c r="H1586" s="3">
        <f t="shared" si="71"/>
        <v>0.40999999997438863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578404.62</v>
      </c>
      <c r="D1587" s="2">
        <v>0</v>
      </c>
      <c r="E1587" s="2">
        <v>0</v>
      </c>
      <c r="F1587" s="2">
        <v>0</v>
      </c>
      <c r="G1587" s="3">
        <f t="shared" si="70"/>
        <v>3470.4277200000001</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2041.99</v>
      </c>
      <c r="D1588" s="2">
        <v>0</v>
      </c>
      <c r="E1588" s="2">
        <v>0</v>
      </c>
      <c r="F1588" s="2">
        <v>0</v>
      </c>
      <c r="G1588" s="3">
        <f t="shared" si="70"/>
        <v>14.29393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14592.09</v>
      </c>
      <c r="D1591" s="2">
        <v>0</v>
      </c>
      <c r="E1591" s="2">
        <v>0</v>
      </c>
      <c r="F1591" s="2">
        <v>0</v>
      </c>
      <c r="G1591" s="3">
        <f t="shared" si="70"/>
        <v>145.92090000000002</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47370.93</v>
      </c>
      <c r="D1592" s="2">
        <v>0</v>
      </c>
      <c r="E1592" s="2">
        <v>0</v>
      </c>
      <c r="F1592" s="2">
        <v>0</v>
      </c>
      <c r="G1592" s="3">
        <f t="shared" si="70"/>
        <v>521.08023000000003</v>
      </c>
      <c r="H1592" s="3">
        <f t="shared" si="71"/>
        <v>6.9999999999708962E-2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233957.54</v>
      </c>
      <c r="D1594" s="2">
        <v>0</v>
      </c>
      <c r="E1594" s="2">
        <v>0</v>
      </c>
      <c r="F1594" s="2">
        <v>0</v>
      </c>
      <c r="G1594" s="3">
        <f t="shared" si="70"/>
        <v>3041.4480199999998</v>
      </c>
      <c r="H1594" s="3">
        <f t="shared" si="71"/>
        <v>0.45999999999185093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6034.71</v>
      </c>
      <c r="D1595" s="2">
        <v>0</v>
      </c>
      <c r="E1595" s="2">
        <v>0</v>
      </c>
      <c r="F1595" s="2">
        <v>0</v>
      </c>
      <c r="G1595" s="3">
        <f t="shared" si="70"/>
        <v>84.485939999999999</v>
      </c>
      <c r="H1595" s="3">
        <f t="shared" si="71"/>
        <v>0.28999999999996362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6034.71</v>
      </c>
      <c r="D1599" s="2">
        <v>0</v>
      </c>
      <c r="E1599" s="2">
        <v>0</v>
      </c>
      <c r="F1599" s="2">
        <v>0</v>
      </c>
      <c r="G1599" s="3">
        <f t="shared" si="70"/>
        <v>108.62477999999999</v>
      </c>
      <c r="H1599" s="3">
        <f t="shared" si="71"/>
        <v>0.28999999999996362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1340327.25</v>
      </c>
      <c r="D1602" s="2">
        <v>0</v>
      </c>
      <c r="E1602" s="2">
        <v>0</v>
      </c>
      <c r="F1602" s="2">
        <v>0</v>
      </c>
      <c r="G1602" s="3">
        <f t="shared" si="70"/>
        <v>28146.87225</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1075333.9000000001</v>
      </c>
      <c r="D1604" s="2">
        <v>0</v>
      </c>
      <c r="E1604" s="2">
        <v>0</v>
      </c>
      <c r="F1604" s="2">
        <v>0</v>
      </c>
      <c r="G1604" s="3">
        <f t="shared" si="70"/>
        <v>24732.679700000004</v>
      </c>
      <c r="H1604" s="3">
        <f t="shared" si="71"/>
        <v>9.9999999860301614E-2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457236.45</v>
      </c>
      <c r="D1605" s="2">
        <v>0</v>
      </c>
      <c r="E1605" s="2">
        <v>0</v>
      </c>
      <c r="F1605" s="2">
        <v>0</v>
      </c>
      <c r="G1605" s="3">
        <f t="shared" si="70"/>
        <v>10973.674800000001</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555213.63</v>
      </c>
      <c r="D1606" s="2">
        <v>0</v>
      </c>
      <c r="E1606" s="2">
        <v>0</v>
      </c>
      <c r="F1606" s="2">
        <v>0</v>
      </c>
      <c r="G1606" s="3">
        <f t="shared" si="70"/>
        <v>13880.340750000001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2093.96</v>
      </c>
      <c r="D1607" s="2">
        <v>0</v>
      </c>
      <c r="E1607" s="2">
        <v>0</v>
      </c>
      <c r="F1607" s="2">
        <v>0</v>
      </c>
      <c r="G1607" s="3">
        <f t="shared" si="70"/>
        <v>54.442959999999999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13231.63</v>
      </c>
      <c r="D1610" s="2">
        <v>0</v>
      </c>
      <c r="E1610" s="2">
        <v>0</v>
      </c>
      <c r="F1610" s="2">
        <v>0</v>
      </c>
      <c r="G1610" s="3">
        <f t="shared" si="70"/>
        <v>383.71726999999998</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47558.23</v>
      </c>
      <c r="D1611" s="2">
        <v>0</v>
      </c>
      <c r="E1611" s="2">
        <v>0</v>
      </c>
      <c r="F1611" s="2">
        <v>0</v>
      </c>
      <c r="G1611" s="3">
        <f t="shared" si="70"/>
        <v>1426.7469000000001</v>
      </c>
      <c r="H1611" s="3">
        <f t="shared" si="71"/>
        <v>0.23000000000320142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258958.64</v>
      </c>
      <c r="D1613" s="2">
        <v>0</v>
      </c>
      <c r="E1613" s="2">
        <v>0</v>
      </c>
      <c r="F1613" s="2">
        <v>0</v>
      </c>
      <c r="G1613" s="3">
        <f t="shared" si="70"/>
        <v>8286.6764800000001</v>
      </c>
      <c r="H1613" s="3">
        <f t="shared" si="71"/>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6034.71</v>
      </c>
      <c r="D1614" s="2">
        <v>0</v>
      </c>
      <c r="E1614" s="2">
        <v>0</v>
      </c>
      <c r="F1614" s="2">
        <v>0</v>
      </c>
      <c r="G1614" s="3">
        <f t="shared" si="70"/>
        <v>199.14543</v>
      </c>
      <c r="H1614" s="3">
        <f t="shared" si="71"/>
        <v>0.28999999999996362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6034.71</v>
      </c>
      <c r="D1618" s="2">
        <v>0</v>
      </c>
      <c r="E1618" s="2">
        <v>0</v>
      </c>
      <c r="F1618" s="2">
        <v>0</v>
      </c>
      <c r="G1618" s="3">
        <f t="shared" si="70"/>
        <v>223.28426999999999</v>
      </c>
      <c r="H1618" s="3">
        <f t="shared" si="71"/>
        <v>0.28999999999996362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179203.96999999997</v>
      </c>
      <c r="D1621" s="2">
        <v>0</v>
      </c>
      <c r="E1621" s="2">
        <v>0</v>
      </c>
      <c r="F1621" s="2">
        <v>0</v>
      </c>
      <c r="G1621" s="3">
        <f t="shared" si="70"/>
        <v>7168.1587999999992</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179203.97</v>
      </c>
      <c r="D1681" s="2">
        <v>0</v>
      </c>
      <c r="E1681" s="2">
        <v>0</v>
      </c>
      <c r="F1681" s="2">
        <v>0</v>
      </c>
      <c r="G1681" s="3">
        <f t="shared" si="70"/>
        <v>17920.397000000001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128733.44</v>
      </c>
      <c r="D1683" s="2">
        <v>0</v>
      </c>
      <c r="E1683" s="2">
        <v>0</v>
      </c>
      <c r="F1683" s="2">
        <v>0</v>
      </c>
      <c r="G1683" s="3">
        <f t="shared" si="70"/>
        <v>13130.810879999999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50470.53</v>
      </c>
      <c r="D1684" s="2">
        <v>0</v>
      </c>
      <c r="E1684" s="2">
        <v>0</v>
      </c>
      <c r="F1684" s="2">
        <v>0</v>
      </c>
      <c r="G1684" s="3">
        <f t="shared" si="70"/>
        <v>5198.4645899999996</v>
      </c>
      <c r="H1684" s="3">
        <f t="shared" si="71"/>
        <v>0.47000000000116415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35940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1657507.7899999998</v>
      </c>
      <c r="I17" s="275">
        <f>'PR-RAS'!E6</f>
        <v>1769631.7899999998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1449600.94</v>
      </c>
      <c r="I18" s="275">
        <f>'PR-RAS'!E152</f>
        <v>1635878.9700000002</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171135.26000000021</v>
      </c>
      <c r="I20" s="275">
        <f>'PR-RAS'!E650</f>
        <v>208050.03000000032</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6035107.5600000005</v>
      </c>
      <c r="I22" s="275">
        <f>BILANCA!E7</f>
        <v>5967230.5900000008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853486.07000000007</v>
      </c>
      <c r="I23" s="275">
        <f>BILANCA!E69</f>
        <v>722077.63000000012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168315.17</v>
      </c>
      <c r="I24" s="275">
        <f>BILANCA!E177</f>
        <v>179203.97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6720278.46</v>
      </c>
      <c r="I25" s="275">
        <f>BILANCA!E251</f>
        <v>6510104.2499999991</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353694.04</v>
      </c>
      <c r="I27" s="275">
        <f>'RAS-funkcijski'!E5</f>
        <v>422464.07999999996</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433670.77</v>
      </c>
      <c r="I28" s="275">
        <f>'RAS-funkcijski'!E35</f>
        <v>441203.50999999995</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121701.90999999999</v>
      </c>
      <c r="I30" s="275">
        <f>'RAS-funkcijski'!E114</f>
        <v>120808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1883880.99</v>
      </c>
      <c r="I31" s="275">
        <f>'RAS-funkcijski'!E141</f>
        <v>1869836.5099999998</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547302.46</v>
      </c>
      <c r="I33" s="275">
        <f>'P-VRIO'!E5</f>
        <v>41078.15</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28375.32</v>
      </c>
      <c r="I35" s="275">
        <f>'P-VRIO'!E38</f>
        <v>25001.09</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28375.32</v>
      </c>
      <c r="I36" s="275">
        <f>'P-VRIO'!E44</f>
        <v>25001.09</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175829.75</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179203.96999999997</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179203.97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0"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1657507.7899999998</v>
      </c>
      <c r="E6" s="60">
        <f>E7+E43+E49+E82+E106+E125+E134+E140</f>
        <v>1769631.7899999998</v>
      </c>
      <c r="F6" s="45">
        <f t="shared" ref="F6:F132" si="0">IF(D6&lt;&gt;0,IF(E6/D6&gt;=100,"&gt;&gt;100",E6/D6*100),"-")</f>
        <v>106.76461375786354</v>
      </c>
    </row>
    <row r="7" spans="1:24" ht="12.75" customHeight="1" x14ac:dyDescent="0.2">
      <c r="A7" s="63">
        <v>61</v>
      </c>
      <c r="B7" s="220" t="s">
        <v>17</v>
      </c>
      <c r="C7" s="247" t="s">
        <v>18</v>
      </c>
      <c r="D7" s="60">
        <f>D8+D17+D23+D29+D36+D39</f>
        <v>298546.62999999995</v>
      </c>
      <c r="E7" s="60">
        <f>E8+E17+E23+E29+E36+E39</f>
        <v>319661.74</v>
      </c>
      <c r="F7" s="45">
        <f t="shared" si="0"/>
        <v>107.07263384617673</v>
      </c>
    </row>
    <row r="8" spans="1:24" ht="12.75" customHeight="1" x14ac:dyDescent="0.2">
      <c r="A8" s="63">
        <v>611</v>
      </c>
      <c r="B8" s="220" t="s">
        <v>19</v>
      </c>
      <c r="C8" s="247" t="s">
        <v>20</v>
      </c>
      <c r="D8" s="60">
        <f>SUM(D9:D14)-D15-D16</f>
        <v>264288.36</v>
      </c>
      <c r="E8" s="60">
        <f>SUM(E9:E14)-E15-E16</f>
        <v>285866.51</v>
      </c>
      <c r="F8" s="45">
        <f t="shared" si="0"/>
        <v>108.1646236709025</v>
      </c>
    </row>
    <row r="9" spans="1:24" ht="12.75" customHeight="1" x14ac:dyDescent="0.2">
      <c r="A9" s="63">
        <v>6111</v>
      </c>
      <c r="B9" s="65" t="s">
        <v>21</v>
      </c>
      <c r="C9" s="247" t="s">
        <v>22</v>
      </c>
      <c r="D9" s="194">
        <v>264288.36</v>
      </c>
      <c r="E9" s="194">
        <v>285866.51</v>
      </c>
      <c r="F9" s="45">
        <f t="shared" si="0"/>
        <v>108.1646236709025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33458.800000000003</v>
      </c>
      <c r="E23" s="60">
        <f t="shared" si="2"/>
        <v>32732.06</v>
      </c>
      <c r="F23" s="45">
        <f t="shared" si="0"/>
        <v>97.827955575214887</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33458.800000000003</v>
      </c>
      <c r="E27" s="194">
        <v>32732.06</v>
      </c>
      <c r="F27" s="45">
        <f t="shared" si="0"/>
        <v>97.827955575214887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799.47</v>
      </c>
      <c r="E29" s="60">
        <f>SUM(E30:E35)</f>
        <v>1063.17</v>
      </c>
      <c r="F29" s="45">
        <f t="shared" si="0"/>
        <v>132.9843521332883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799.47</v>
      </c>
      <c r="E31" s="194">
        <v>1063.17</v>
      </c>
      <c r="F31" s="45">
        <f t="shared" si="0"/>
        <v>132.9843521332883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1108410.72</v>
      </c>
      <c r="E49" s="60">
        <f>E50+E53+E58+E61+E64+E68+E71+E74+E77</f>
        <v>1146456.17</v>
      </c>
      <c r="F49" s="45">
        <f t="shared" si="0"/>
        <v>103.43243251923799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581484.43000000005</v>
      </c>
      <c r="E58" s="60">
        <f t="shared" si="9"/>
        <v>921115.27</v>
      </c>
      <c r="F58" s="45">
        <f t="shared" si="0"/>
        <v>158.40755529774029</v>
      </c>
    </row>
    <row r="59" spans="1:6" ht="24" x14ac:dyDescent="0.2">
      <c r="A59" s="63">
        <v>6331</v>
      </c>
      <c r="B59" s="65" t="s">
        <v>121</v>
      </c>
      <c r="C59" s="247" t="s">
        <v>122</v>
      </c>
      <c r="D59" s="194">
        <v>392561.59</v>
      </c>
      <c r="E59" s="194">
        <v>801115.27</v>
      </c>
      <c r="F59" s="45">
        <f t="shared" si="0"/>
        <v>204.07377858847573</v>
      </c>
    </row>
    <row r="60" spans="1:6" ht="24" x14ac:dyDescent="0.2">
      <c r="A60" s="63">
        <v>6332</v>
      </c>
      <c r="B60" s="65" t="s">
        <v>123</v>
      </c>
      <c r="C60" s="247" t="s">
        <v>124</v>
      </c>
      <c r="D60" s="194">
        <v>188922.84</v>
      </c>
      <c r="E60" s="194">
        <v>120000</v>
      </c>
      <c r="F60" s="45">
        <f t="shared" si="0"/>
        <v>63.517994965563716</v>
      </c>
    </row>
    <row r="61" spans="1:6" ht="12.75" customHeight="1" x14ac:dyDescent="0.2">
      <c r="A61" s="63">
        <v>634</v>
      </c>
      <c r="B61" s="65" t="s">
        <v>125</v>
      </c>
      <c r="C61" s="247" t="s">
        <v>126</v>
      </c>
      <c r="D61" s="60">
        <f t="shared" ref="D61:E61" si="10">SUM(D62:D63)</f>
        <v>190320</v>
      </c>
      <c r="E61" s="60">
        <f t="shared" si="10"/>
        <v>20340.900000000001</v>
      </c>
      <c r="F61" s="45">
        <f t="shared" si="0"/>
        <v>10.687736443883985</v>
      </c>
    </row>
    <row r="62" spans="1:6" ht="12.75" customHeight="1" x14ac:dyDescent="0.2">
      <c r="A62" s="63">
        <v>6341</v>
      </c>
      <c r="B62" s="65" t="s">
        <v>127</v>
      </c>
      <c r="C62" s="247" t="s">
        <v>128</v>
      </c>
      <c r="D62" s="194">
        <v>190320</v>
      </c>
      <c r="E62" s="194">
        <v>20340.900000000001</v>
      </c>
      <c r="F62" s="45">
        <f t="shared" si="0"/>
        <v>10.687736443883985</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336606.29</v>
      </c>
      <c r="E74" s="60">
        <f t="shared" si="13"/>
        <v>205000</v>
      </c>
      <c r="F74" s="45">
        <f t="shared" si="0"/>
        <v>60.902011070559617</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336606.29</v>
      </c>
      <c r="E76" s="194">
        <v>205000</v>
      </c>
      <c r="F76" s="45">
        <f t="shared" si="0"/>
        <v>60.902011070559617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190683.18</v>
      </c>
      <c r="E82" s="60">
        <f t="shared" si="15"/>
        <v>216344.73</v>
      </c>
      <c r="F82" s="45">
        <f t="shared" si="0"/>
        <v>113.45768934627584</v>
      </c>
    </row>
    <row r="83" spans="1:6" ht="12.75" customHeight="1" x14ac:dyDescent="0.2">
      <c r="A83" s="63">
        <v>641</v>
      </c>
      <c r="B83" s="64" t="s">
        <v>169</v>
      </c>
      <c r="C83" s="247" t="s">
        <v>170</v>
      </c>
      <c r="D83" s="60">
        <f t="shared" ref="D83:E83" si="16">SUM(D84:D90)</f>
        <v>2.13</v>
      </c>
      <c r="E83" s="60">
        <f t="shared" si="16"/>
        <v>0.84</v>
      </c>
      <c r="F83" s="45">
        <f t="shared" si="0"/>
        <v>39.436619718309863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2.13</v>
      </c>
      <c r="E85" s="194">
        <v>0.84</v>
      </c>
      <c r="F85" s="45">
        <f t="shared" si="0"/>
        <v>39.436619718309863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190681.05</v>
      </c>
      <c r="E91" s="60">
        <f t="shared" si="17"/>
        <v>216343.89</v>
      </c>
      <c r="F91" s="45">
        <f t="shared" si="0"/>
        <v>113.45851619759803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190681.05</v>
      </c>
      <c r="E93" s="194">
        <v>204357.69</v>
      </c>
      <c r="F93" s="45">
        <f t="shared" si="0"/>
        <v>107.17252186307975</v>
      </c>
    </row>
    <row r="94" spans="1:6" ht="12.75" customHeight="1" x14ac:dyDescent="0.2">
      <c r="A94" s="63">
        <v>6423</v>
      </c>
      <c r="B94" s="64" t="s">
        <v>191</v>
      </c>
      <c r="C94" s="247" t="s">
        <v>192</v>
      </c>
      <c r="D94" s="194">
        <v>0</v>
      </c>
      <c r="E94" s="194">
        <v>11986.2</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59867.259999999995</v>
      </c>
      <c r="E106" s="60">
        <f>E107+E112+E120+E124</f>
        <v>87169.15</v>
      </c>
      <c r="F106" s="45">
        <f t="shared" si="0"/>
        <v>145.60404134079295</v>
      </c>
    </row>
    <row r="107" spans="1:6" ht="12.75" customHeight="1" x14ac:dyDescent="0.2">
      <c r="A107" s="63">
        <v>651</v>
      </c>
      <c r="B107" s="64" t="s">
        <v>217</v>
      </c>
      <c r="C107" s="247" t="s">
        <v>218</v>
      </c>
      <c r="D107" s="60">
        <f t="shared" ref="D107:E107" si="19">SUM(D108:D111)</f>
        <v>4026.02</v>
      </c>
      <c r="E107" s="60">
        <f t="shared" si="19"/>
        <v>2139.48</v>
      </c>
      <c r="F107" s="45">
        <f t="shared" si="0"/>
        <v>53.141315741104123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4026.02</v>
      </c>
      <c r="E109" s="194">
        <v>2139.48</v>
      </c>
      <c r="F109" s="45">
        <f t="shared" si="0"/>
        <v>53.141315741104123</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35729.08</v>
      </c>
      <c r="E112" s="60">
        <f t="shared" si="20"/>
        <v>64138.39</v>
      </c>
      <c r="F112" s="45">
        <f t="shared" si="0"/>
        <v>179.51313048082963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1.79</v>
      </c>
      <c r="E114" s="194"/>
      <c r="F114" s="45">
        <f t="shared" si="0"/>
        <v>0</v>
      </c>
    </row>
    <row r="115" spans="1:6" ht="12.75" customHeight="1" x14ac:dyDescent="0.2">
      <c r="A115" s="63">
        <v>6524</v>
      </c>
      <c r="B115" s="64" t="s">
        <v>233</v>
      </c>
      <c r="C115" s="247" t="s">
        <v>234</v>
      </c>
      <c r="D115" s="194">
        <v>25356.14</v>
      </c>
      <c r="E115" s="194">
        <v>56368.01</v>
      </c>
      <c r="F115" s="45">
        <f t="shared" si="0"/>
        <v>222.30516947768865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10371.15</v>
      </c>
      <c r="E117" s="194">
        <v>7770.38</v>
      </c>
      <c r="F117" s="45">
        <f t="shared" si="0"/>
        <v>74.923031679225545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20112.16</v>
      </c>
      <c r="E120" s="60">
        <f t="shared" si="21"/>
        <v>20891.28</v>
      </c>
      <c r="F120" s="45">
        <f t="shared" si="0"/>
        <v>103.87387530727679</v>
      </c>
    </row>
    <row r="121" spans="1:6" ht="12.75" customHeight="1" x14ac:dyDescent="0.2">
      <c r="A121" s="63">
        <v>6531</v>
      </c>
      <c r="B121" s="64" t="s">
        <v>245</v>
      </c>
      <c r="C121" s="247" t="s">
        <v>246</v>
      </c>
      <c r="D121" s="194">
        <v>0</v>
      </c>
      <c r="E121" s="194">
        <v>2743.98</v>
      </c>
      <c r="F121" s="45" t="str">
        <f t="shared" si="0"/>
        <v>-</v>
      </c>
    </row>
    <row r="122" spans="1:6" ht="12.75" customHeight="1" x14ac:dyDescent="0.2">
      <c r="A122" s="63">
        <v>6532</v>
      </c>
      <c r="B122" s="64" t="s">
        <v>247</v>
      </c>
      <c r="C122" s="247" t="s">
        <v>248</v>
      </c>
      <c r="D122" s="194">
        <v>20112.16</v>
      </c>
      <c r="E122" s="194">
        <v>18147.3</v>
      </c>
      <c r="F122" s="45">
        <f t="shared" si="0"/>
        <v>90.230487426512113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1449600.94</v>
      </c>
      <c r="E152" s="60">
        <f>E153+E164+E202+E221+E230+E262+E273</f>
        <v>1635878.9700000002</v>
      </c>
      <c r="F152" s="45">
        <f t="shared" si="26"/>
        <v>112.85029726870901</v>
      </c>
    </row>
    <row r="153" spans="1:6" ht="12.75" customHeight="1" x14ac:dyDescent="0.2">
      <c r="A153" s="63">
        <v>31</v>
      </c>
      <c r="B153" s="64" t="s">
        <v>308</v>
      </c>
      <c r="C153" s="247" t="s">
        <v>309</v>
      </c>
      <c r="D153" s="60">
        <f t="shared" ref="D153:E153" si="30">D154+D159+D160</f>
        <v>315378.90999999997</v>
      </c>
      <c r="E153" s="60">
        <f t="shared" si="30"/>
        <v>459426.3</v>
      </c>
      <c r="F153" s="45">
        <f t="shared" si="26"/>
        <v>145.67438894376292</v>
      </c>
    </row>
    <row r="154" spans="1:6" ht="12.75" customHeight="1" x14ac:dyDescent="0.2">
      <c r="A154" s="63">
        <v>311</v>
      </c>
      <c r="B154" s="64" t="s">
        <v>310</v>
      </c>
      <c r="C154" s="247" t="s">
        <v>311</v>
      </c>
      <c r="D154" s="60">
        <f t="shared" ref="D154:E154" si="31">SUM(D155:D158)</f>
        <v>213937.24</v>
      </c>
      <c r="E154" s="60">
        <f t="shared" si="31"/>
        <v>306762.53999999998</v>
      </c>
      <c r="F154" s="45">
        <f t="shared" si="26"/>
        <v>143.38903315757463</v>
      </c>
    </row>
    <row r="155" spans="1:6" ht="12.75" customHeight="1" x14ac:dyDescent="0.2">
      <c r="A155" s="63">
        <v>3111</v>
      </c>
      <c r="B155" s="64" t="s">
        <v>312</v>
      </c>
      <c r="C155" s="247" t="s">
        <v>313</v>
      </c>
      <c r="D155" s="194">
        <v>213937.24</v>
      </c>
      <c r="E155" s="194">
        <v>306762.53999999998</v>
      </c>
      <c r="F155" s="45">
        <f t="shared" si="26"/>
        <v>143.38903315757463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10942.46</v>
      </c>
      <c r="E159" s="194">
        <v>7414.06</v>
      </c>
      <c r="F159" s="45">
        <f t="shared" si="26"/>
        <v>67.754965519636357</v>
      </c>
    </row>
    <row r="160" spans="1:6" ht="12.75" customHeight="1" x14ac:dyDescent="0.2">
      <c r="A160" s="63">
        <v>313</v>
      </c>
      <c r="B160" s="65" t="s">
        <v>322</v>
      </c>
      <c r="C160" s="247" t="s">
        <v>323</v>
      </c>
      <c r="D160" s="60">
        <f t="shared" ref="D160:E160" si="32">SUM(D161:D163)</f>
        <v>90499.209999999992</v>
      </c>
      <c r="E160" s="60">
        <f t="shared" si="32"/>
        <v>145249.70000000001</v>
      </c>
      <c r="F160" s="45">
        <f t="shared" si="26"/>
        <v>160.49830711229416</v>
      </c>
    </row>
    <row r="161" spans="1:6" ht="12.75" customHeight="1" x14ac:dyDescent="0.2">
      <c r="A161" s="63">
        <v>3131</v>
      </c>
      <c r="B161" s="65" t="s">
        <v>324</v>
      </c>
      <c r="C161" s="247" t="s">
        <v>325</v>
      </c>
      <c r="D161" s="194">
        <v>41987.92</v>
      </c>
      <c r="E161" s="194">
        <v>68795.149999999994</v>
      </c>
      <c r="F161" s="45">
        <f t="shared" si="26"/>
        <v>163.84510116242956</v>
      </c>
    </row>
    <row r="162" spans="1:6" ht="12.75" customHeight="1" x14ac:dyDescent="0.2">
      <c r="A162" s="63">
        <v>3132</v>
      </c>
      <c r="B162" s="65" t="s">
        <v>326</v>
      </c>
      <c r="C162" s="247" t="s">
        <v>327</v>
      </c>
      <c r="D162" s="194">
        <v>46997.78</v>
      </c>
      <c r="E162" s="194">
        <v>74178.55</v>
      </c>
      <c r="F162" s="45">
        <f t="shared" si="26"/>
        <v>157.83415727296057</v>
      </c>
    </row>
    <row r="163" spans="1:6" ht="12.75" customHeight="1" x14ac:dyDescent="0.2">
      <c r="A163" s="63">
        <v>3133</v>
      </c>
      <c r="B163" s="64" t="s">
        <v>328</v>
      </c>
      <c r="C163" s="247" t="s">
        <v>329</v>
      </c>
      <c r="D163" s="194">
        <v>1513.51</v>
      </c>
      <c r="E163" s="194">
        <v>2276</v>
      </c>
      <c r="F163" s="45">
        <f t="shared" si="26"/>
        <v>150.37892052249407</v>
      </c>
    </row>
    <row r="164" spans="1:6" ht="12.75" customHeight="1" x14ac:dyDescent="0.2">
      <c r="A164" s="70">
        <v>32</v>
      </c>
      <c r="B164" s="65" t="s">
        <v>330</v>
      </c>
      <c r="C164" s="247" t="s">
        <v>331</v>
      </c>
      <c r="D164" s="60">
        <f>D165+D170+D178+D188+D189+D194</f>
        <v>647451.8600000001</v>
      </c>
      <c r="E164" s="60">
        <f>E165+E170+E178+E188+E189+E194</f>
        <v>623806.81000000006</v>
      </c>
      <c r="F164" s="45">
        <f t="shared" si="26"/>
        <v>96.347983307979064</v>
      </c>
    </row>
    <row r="165" spans="1:6" ht="12.75" customHeight="1" x14ac:dyDescent="0.2">
      <c r="A165" s="63">
        <v>321</v>
      </c>
      <c r="B165" s="64" t="s">
        <v>332</v>
      </c>
      <c r="C165" s="247" t="s">
        <v>333</v>
      </c>
      <c r="D165" s="60">
        <f t="shared" ref="D165:E165" si="33">SUM(D166:D169)</f>
        <v>3179.6400000000003</v>
      </c>
      <c r="E165" s="60">
        <f t="shared" si="33"/>
        <v>3377.2</v>
      </c>
      <c r="F165" s="45">
        <f t="shared" si="26"/>
        <v>106.21328200676805</v>
      </c>
    </row>
    <row r="166" spans="1:6" ht="12.75" customHeight="1" x14ac:dyDescent="0.2">
      <c r="A166" s="63">
        <v>3211</v>
      </c>
      <c r="B166" s="64" t="s">
        <v>334</v>
      </c>
      <c r="C166" s="247" t="s">
        <v>335</v>
      </c>
      <c r="D166" s="194">
        <v>1329.64</v>
      </c>
      <c r="E166" s="194">
        <v>872.2</v>
      </c>
      <c r="F166" s="45">
        <f t="shared" si="26"/>
        <v>65.596702866941428</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1850</v>
      </c>
      <c r="E168" s="194">
        <v>2505</v>
      </c>
      <c r="F168" s="45">
        <f t="shared" si="26"/>
        <v>135.40540540540539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72326.25</v>
      </c>
      <c r="E170" s="60">
        <f t="shared" si="34"/>
        <v>83804.349999999991</v>
      </c>
      <c r="F170" s="45">
        <f t="shared" si="26"/>
        <v>115.86989509341352</v>
      </c>
    </row>
    <row r="171" spans="1:6" ht="12.75" customHeight="1" x14ac:dyDescent="0.2">
      <c r="A171" s="63">
        <v>3221</v>
      </c>
      <c r="B171" s="64" t="s">
        <v>344</v>
      </c>
      <c r="C171" s="247" t="s">
        <v>345</v>
      </c>
      <c r="D171" s="194">
        <v>6085.95</v>
      </c>
      <c r="E171" s="194">
        <v>4916.68</v>
      </c>
      <c r="F171" s="45">
        <f t="shared" si="26"/>
        <v>80.787387342978505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37055.96</v>
      </c>
      <c r="E173" s="194">
        <v>40686.129999999997</v>
      </c>
      <c r="F173" s="45">
        <f t="shared" si="26"/>
        <v>109.79645379582664</v>
      </c>
    </row>
    <row r="174" spans="1:6" ht="12.75" customHeight="1" x14ac:dyDescent="0.2">
      <c r="A174" s="63">
        <v>3224</v>
      </c>
      <c r="B174" s="65" t="s">
        <v>350</v>
      </c>
      <c r="C174" s="247" t="s">
        <v>351</v>
      </c>
      <c r="D174" s="194">
        <v>27621.65</v>
      </c>
      <c r="E174" s="194">
        <v>35834.639999999999</v>
      </c>
      <c r="F174" s="45">
        <f t="shared" si="26"/>
        <v>129.73388628123229</v>
      </c>
    </row>
    <row r="175" spans="1:6" ht="12.75" customHeight="1" x14ac:dyDescent="0.2">
      <c r="A175" s="63">
        <v>3225</v>
      </c>
      <c r="B175" s="65" t="s">
        <v>352</v>
      </c>
      <c r="C175" s="247" t="s">
        <v>353</v>
      </c>
      <c r="D175" s="194">
        <v>1562.69</v>
      </c>
      <c r="E175" s="194">
        <v>2366.9</v>
      </c>
      <c r="F175" s="45">
        <f t="shared" si="26"/>
        <v>151.46318207705943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529343.35000000009</v>
      </c>
      <c r="E178" s="60">
        <f t="shared" si="35"/>
        <v>475838.84</v>
      </c>
      <c r="F178" s="45">
        <f t="shared" si="26"/>
        <v>89.892286358183199</v>
      </c>
    </row>
    <row r="179" spans="1:6" ht="12.75" customHeight="1" x14ac:dyDescent="0.2">
      <c r="A179" s="63">
        <v>3231</v>
      </c>
      <c r="B179" s="65" t="s">
        <v>360</v>
      </c>
      <c r="C179" s="247" t="s">
        <v>361</v>
      </c>
      <c r="D179" s="194">
        <v>8194.06</v>
      </c>
      <c r="E179" s="194">
        <v>7896.97</v>
      </c>
      <c r="F179" s="45">
        <f t="shared" si="26"/>
        <v>96.374324815781193</v>
      </c>
    </row>
    <row r="180" spans="1:6" ht="12.75" customHeight="1" x14ac:dyDescent="0.2">
      <c r="A180" s="63">
        <v>3232</v>
      </c>
      <c r="B180" s="65" t="s">
        <v>362</v>
      </c>
      <c r="C180" s="247" t="s">
        <v>363</v>
      </c>
      <c r="D180" s="194">
        <v>93450.32</v>
      </c>
      <c r="E180" s="194">
        <v>154916.45000000001</v>
      </c>
      <c r="F180" s="45">
        <f t="shared" si="26"/>
        <v>165.77412468999572</v>
      </c>
    </row>
    <row r="181" spans="1:6" ht="12.75" customHeight="1" x14ac:dyDescent="0.2">
      <c r="A181" s="63">
        <v>3233</v>
      </c>
      <c r="B181" s="65" t="s">
        <v>364</v>
      </c>
      <c r="C181" s="247" t="s">
        <v>365</v>
      </c>
      <c r="D181" s="194">
        <v>72801.77</v>
      </c>
      <c r="E181" s="194">
        <v>74969.539999999994</v>
      </c>
      <c r="F181" s="45">
        <f t="shared" si="26"/>
        <v>102.97763364819288</v>
      </c>
    </row>
    <row r="182" spans="1:6" ht="12.75" customHeight="1" x14ac:dyDescent="0.2">
      <c r="A182" s="63">
        <v>3234</v>
      </c>
      <c r="B182" s="65" t="s">
        <v>366</v>
      </c>
      <c r="C182" s="247" t="s">
        <v>367</v>
      </c>
      <c r="D182" s="194">
        <v>213521.5</v>
      </c>
      <c r="E182" s="194">
        <v>41215.56</v>
      </c>
      <c r="F182" s="45">
        <f t="shared" si="26"/>
        <v>19.302768105319604</v>
      </c>
    </row>
    <row r="183" spans="1:6" ht="12.75" customHeight="1" x14ac:dyDescent="0.2">
      <c r="A183" s="63">
        <v>3235</v>
      </c>
      <c r="B183" s="64" t="s">
        <v>368</v>
      </c>
      <c r="C183" s="247" t="s">
        <v>369</v>
      </c>
      <c r="D183" s="194">
        <v>5500</v>
      </c>
      <c r="E183" s="194">
        <v>7940</v>
      </c>
      <c r="F183" s="45">
        <f t="shared" si="26"/>
        <v>144.36363636363637</v>
      </c>
    </row>
    <row r="184" spans="1:6" ht="12.75" customHeight="1" x14ac:dyDescent="0.2">
      <c r="A184" s="63">
        <v>3236</v>
      </c>
      <c r="B184" s="64" t="s">
        <v>370</v>
      </c>
      <c r="C184" s="247" t="s">
        <v>371</v>
      </c>
      <c r="D184" s="194">
        <v>22894.65</v>
      </c>
      <c r="E184" s="194">
        <v>26703.83</v>
      </c>
      <c r="F184" s="45">
        <f t="shared" si="26"/>
        <v>116.63786081027663</v>
      </c>
    </row>
    <row r="185" spans="1:6" ht="12.75" customHeight="1" x14ac:dyDescent="0.2">
      <c r="A185" s="63">
        <v>3237</v>
      </c>
      <c r="B185" s="64" t="s">
        <v>372</v>
      </c>
      <c r="C185" s="247" t="s">
        <v>373</v>
      </c>
      <c r="D185" s="194">
        <v>102545.9</v>
      </c>
      <c r="E185" s="194">
        <v>139678.88</v>
      </c>
      <c r="F185" s="45">
        <f t="shared" si="26"/>
        <v>136.21108206178894</v>
      </c>
    </row>
    <row r="186" spans="1:6" ht="12.75" customHeight="1" x14ac:dyDescent="0.2">
      <c r="A186" s="63">
        <v>3238</v>
      </c>
      <c r="B186" s="64" t="s">
        <v>374</v>
      </c>
      <c r="C186" s="247" t="s">
        <v>375</v>
      </c>
      <c r="D186" s="194">
        <v>7738.47</v>
      </c>
      <c r="E186" s="194">
        <v>6916.88</v>
      </c>
      <c r="F186" s="45">
        <f t="shared" si="26"/>
        <v>89.383043418143387</v>
      </c>
    </row>
    <row r="187" spans="1:6" ht="12.75" customHeight="1" x14ac:dyDescent="0.2">
      <c r="A187" s="63">
        <v>3239</v>
      </c>
      <c r="B187" s="64" t="s">
        <v>376</v>
      </c>
      <c r="C187" s="247" t="s">
        <v>377</v>
      </c>
      <c r="D187" s="194">
        <v>2696.68</v>
      </c>
      <c r="E187" s="194">
        <v>15600.73</v>
      </c>
      <c r="F187" s="45">
        <f t="shared" si="26"/>
        <v>578.51617544536248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42602.62</v>
      </c>
      <c r="E194" s="60">
        <f t="shared" si="36"/>
        <v>60786.42</v>
      </c>
      <c r="F194" s="45">
        <f t="shared" si="26"/>
        <v>142.68235146101341</v>
      </c>
    </row>
    <row r="195" spans="1:6" ht="12.75" customHeight="1" x14ac:dyDescent="0.2">
      <c r="A195" s="63">
        <v>3291</v>
      </c>
      <c r="B195" s="183" t="s">
        <v>392</v>
      </c>
      <c r="C195" s="247" t="s">
        <v>393</v>
      </c>
      <c r="D195" s="194">
        <v>4414.72</v>
      </c>
      <c r="E195" s="194">
        <v>21470.03</v>
      </c>
      <c r="F195" s="45">
        <f t="shared" si="26"/>
        <v>486.3282382574659</v>
      </c>
    </row>
    <row r="196" spans="1:6" ht="12.75" customHeight="1" x14ac:dyDescent="0.2">
      <c r="A196" s="63">
        <v>3292</v>
      </c>
      <c r="B196" s="64" t="s">
        <v>394</v>
      </c>
      <c r="C196" s="247" t="s">
        <v>395</v>
      </c>
      <c r="D196" s="194">
        <v>8442.69</v>
      </c>
      <c r="E196" s="194">
        <v>8689.6200000000008</v>
      </c>
      <c r="F196" s="45">
        <f t="shared" si="26"/>
        <v>102.92477871389332</v>
      </c>
    </row>
    <row r="197" spans="1:6" ht="12.75" customHeight="1" x14ac:dyDescent="0.2">
      <c r="A197" s="63">
        <v>3293</v>
      </c>
      <c r="B197" s="64" t="s">
        <v>396</v>
      </c>
      <c r="C197" s="247" t="s">
        <v>397</v>
      </c>
      <c r="D197" s="194">
        <v>16311.8</v>
      </c>
      <c r="E197" s="194">
        <v>16542.91</v>
      </c>
      <c r="F197" s="45">
        <f t="shared" si="26"/>
        <v>101.41682708223495</v>
      </c>
    </row>
    <row r="198" spans="1:6" ht="12.75" customHeight="1" x14ac:dyDescent="0.2">
      <c r="A198" s="63">
        <v>3294</v>
      </c>
      <c r="B198" s="64" t="s">
        <v>398</v>
      </c>
      <c r="C198" s="247" t="s">
        <v>399</v>
      </c>
      <c r="D198" s="194">
        <v>0</v>
      </c>
      <c r="E198" s="194">
        <v>265.44</v>
      </c>
      <c r="F198" s="45" t="str">
        <f t="shared" si="26"/>
        <v>-</v>
      </c>
    </row>
    <row r="199" spans="1:6" ht="12.75" customHeight="1" x14ac:dyDescent="0.2">
      <c r="A199" s="63">
        <v>3295</v>
      </c>
      <c r="B199" s="64" t="s">
        <v>400</v>
      </c>
      <c r="C199" s="247" t="s">
        <v>401</v>
      </c>
      <c r="D199" s="194">
        <v>5823.94</v>
      </c>
      <c r="E199" s="194">
        <v>5748.47</v>
      </c>
      <c r="F199" s="45">
        <f t="shared" si="26"/>
        <v>98.704141869593442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7609.47</v>
      </c>
      <c r="E201" s="194">
        <v>8069.95</v>
      </c>
      <c r="F201" s="45">
        <f t="shared" si="26"/>
        <v>106.05140699680793</v>
      </c>
    </row>
    <row r="202" spans="1:6" ht="12.75" customHeight="1" x14ac:dyDescent="0.2">
      <c r="A202" s="63">
        <v>34</v>
      </c>
      <c r="B202" s="183" t="s">
        <v>406</v>
      </c>
      <c r="C202" s="247" t="s">
        <v>407</v>
      </c>
      <c r="D202" s="60">
        <f t="shared" ref="D202:E202" si="37">D203+D208+D216</f>
        <v>5880.37</v>
      </c>
      <c r="E202" s="60">
        <f t="shared" si="37"/>
        <v>6201.64</v>
      </c>
      <c r="F202" s="45">
        <f t="shared" si="26"/>
        <v>105.46343172283376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5880.37</v>
      </c>
      <c r="E216" s="60">
        <f t="shared" si="40"/>
        <v>6201.64</v>
      </c>
      <c r="F216" s="45">
        <f t="shared" si="26"/>
        <v>105.46343172283376</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5880.37</v>
      </c>
      <c r="E220" s="194">
        <v>6201.64</v>
      </c>
      <c r="F220" s="45">
        <f t="shared" si="26"/>
        <v>105.46343172283376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118565.36</v>
      </c>
      <c r="E262" s="60">
        <f t="shared" si="55"/>
        <v>116401.82</v>
      </c>
      <c r="F262" s="45">
        <f t="shared" ref="F262:F268" si="56">IF(D262&lt;&gt;0,IF(E262/D262&gt;=100,"&gt;&gt;100",E262/D262*100),"-")</f>
        <v>98.175234318016663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118565.36</v>
      </c>
      <c r="E269" s="60">
        <f t="shared" si="58"/>
        <v>116401.82</v>
      </c>
      <c r="F269" s="45">
        <f t="shared" ref="F269:F272" si="59">IF(D269&lt;&gt;0,IF(E269/D269&gt;=100,"&gt;&gt;100",E269/D269*100),"-")</f>
        <v>98.175234318016663</v>
      </c>
    </row>
    <row r="270" spans="1:6" ht="12.75" customHeight="1" x14ac:dyDescent="0.2">
      <c r="A270" s="63">
        <v>3721</v>
      </c>
      <c r="B270" s="65" t="s">
        <v>533</v>
      </c>
      <c r="C270" s="247" t="s">
        <v>534</v>
      </c>
      <c r="D270" s="194">
        <v>102638.75</v>
      </c>
      <c r="E270" s="194">
        <v>80253.17</v>
      </c>
      <c r="F270" s="45">
        <f t="shared" si="59"/>
        <v>78.189933139287064</v>
      </c>
    </row>
    <row r="271" spans="1:6" ht="12.75" customHeight="1" x14ac:dyDescent="0.2">
      <c r="A271" s="63">
        <v>3722</v>
      </c>
      <c r="B271" s="65" t="s">
        <v>535</v>
      </c>
      <c r="C271" s="247" t="s">
        <v>536</v>
      </c>
      <c r="D271" s="194">
        <v>15926.61</v>
      </c>
      <c r="E271" s="194">
        <v>36148.65</v>
      </c>
      <c r="F271" s="45">
        <f t="shared" si="59"/>
        <v>226.97014618930206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362324.44</v>
      </c>
      <c r="E273" s="60">
        <f t="shared" si="60"/>
        <v>430042.4</v>
      </c>
      <c r="F273" s="45">
        <f t="shared" ref="F273:F277" si="61">IF(D273&lt;&gt;0,IF(E273/D273&gt;=100,"&gt;&gt;100",E273/D273*100),"-")</f>
        <v>118.68986811930213</v>
      </c>
    </row>
    <row r="274" spans="1:6" ht="12.75" customHeight="1" x14ac:dyDescent="0.2">
      <c r="A274" s="63">
        <v>381</v>
      </c>
      <c r="B274" s="64" t="s">
        <v>541</v>
      </c>
      <c r="C274" s="247" t="s">
        <v>542</v>
      </c>
      <c r="D274" s="60">
        <f t="shared" ref="D274:E274" si="62">SUM(D275:D277)</f>
        <v>362324.44</v>
      </c>
      <c r="E274" s="60">
        <f t="shared" si="62"/>
        <v>430042.4</v>
      </c>
      <c r="F274" s="45">
        <f t="shared" si="61"/>
        <v>118.68986811930213</v>
      </c>
    </row>
    <row r="275" spans="1:6" ht="12.75" customHeight="1" x14ac:dyDescent="0.2">
      <c r="A275" s="63">
        <v>3811</v>
      </c>
      <c r="B275" s="64" t="s">
        <v>543</v>
      </c>
      <c r="C275" s="247" t="s">
        <v>544</v>
      </c>
      <c r="D275" s="194">
        <v>362324.44</v>
      </c>
      <c r="E275" s="194">
        <v>430042.4</v>
      </c>
      <c r="F275" s="45">
        <f t="shared" si="61"/>
        <v>118.68986811930213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1449600.94</v>
      </c>
      <c r="E299" s="60">
        <f>E152-E297+E298</f>
        <v>1635878.9700000002</v>
      </c>
      <c r="F299" s="45">
        <f t="shared" si="68"/>
        <v>112.85029726870901</v>
      </c>
    </row>
    <row r="300" spans="1:6" ht="12.75" customHeight="1" x14ac:dyDescent="0.2">
      <c r="A300" s="63" t="s">
        <v>582</v>
      </c>
      <c r="B300" s="64" t="s">
        <v>593</v>
      </c>
      <c r="C300" s="247" t="s">
        <v>594</v>
      </c>
      <c r="D300" s="60">
        <f>IF(D6&gt;=D299,D6-D299,0)</f>
        <v>207906.84999999986</v>
      </c>
      <c r="E300" s="60">
        <f>IF(E6&gt;=E299,E6-E299,0)</f>
        <v>133752.8199999996</v>
      </c>
      <c r="F300" s="45">
        <f t="shared" si="68"/>
        <v>64.333051075517574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207906.85</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276702.89</v>
      </c>
      <c r="E304" s="194">
        <v>282401.42</v>
      </c>
      <c r="F304" s="45">
        <f t="shared" si="68"/>
        <v>102.05944000078928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69668.56</v>
      </c>
      <c r="E308" s="60">
        <f t="shared" si="71"/>
        <v>68415.099999999991</v>
      </c>
      <c r="F308" s="45">
        <f t="shared" ref="F308:F428" si="72">IF(D308&lt;&gt;0,IF(E308/D308&gt;=100,"&gt;&gt;100",E308/D308*100),"-")</f>
        <v>98.2008240158832</v>
      </c>
    </row>
    <row r="309" spans="1:6" ht="12.75" customHeight="1" x14ac:dyDescent="0.2">
      <c r="A309" s="63">
        <v>71</v>
      </c>
      <c r="B309" s="64" t="s">
        <v>610</v>
      </c>
      <c r="C309" s="247" t="s">
        <v>611</v>
      </c>
      <c r="D309" s="60">
        <f t="shared" ref="D309:E309" si="73">D310+D314</f>
        <v>68133.81</v>
      </c>
      <c r="E309" s="60">
        <f t="shared" si="73"/>
        <v>60936.06</v>
      </c>
      <c r="F309" s="45">
        <f t="shared" si="72"/>
        <v>89.435861578854897</v>
      </c>
    </row>
    <row r="310" spans="1:6" ht="24" x14ac:dyDescent="0.2">
      <c r="A310" s="63">
        <v>711</v>
      </c>
      <c r="B310" s="64" t="s">
        <v>612</v>
      </c>
      <c r="C310" s="247" t="s">
        <v>613</v>
      </c>
      <c r="D310" s="60">
        <f t="shared" ref="D310:E310" si="74">SUM(D311:D313)</f>
        <v>68133.81</v>
      </c>
      <c r="E310" s="60">
        <f t="shared" si="74"/>
        <v>60936.06</v>
      </c>
      <c r="F310" s="45">
        <f t="shared" si="72"/>
        <v>89.435861578854897</v>
      </c>
    </row>
    <row r="311" spans="1:6" ht="12.75" customHeight="1" x14ac:dyDescent="0.2">
      <c r="A311" s="63">
        <v>7111</v>
      </c>
      <c r="B311" s="64" t="s">
        <v>614</v>
      </c>
      <c r="C311" s="247" t="s">
        <v>615</v>
      </c>
      <c r="D311" s="194">
        <v>68133.81</v>
      </c>
      <c r="E311" s="194">
        <v>60936.06</v>
      </c>
      <c r="F311" s="45">
        <f t="shared" si="72"/>
        <v>89.435861578854897</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1534.75</v>
      </c>
      <c r="E321" s="60">
        <f t="shared" si="76"/>
        <v>7479.04</v>
      </c>
      <c r="F321" s="45">
        <f t="shared" si="72"/>
        <v>487.31324319921805</v>
      </c>
    </row>
    <row r="322" spans="1:6" ht="12.75" customHeight="1" x14ac:dyDescent="0.2">
      <c r="A322" s="63">
        <v>721</v>
      </c>
      <c r="B322" s="64" t="s">
        <v>636</v>
      </c>
      <c r="C322" s="247" t="s">
        <v>637</v>
      </c>
      <c r="D322" s="60">
        <f t="shared" ref="D322:E322" si="77">SUM(D323:D326)</f>
        <v>1534.75</v>
      </c>
      <c r="E322" s="60">
        <f t="shared" si="77"/>
        <v>7479.04</v>
      </c>
      <c r="F322" s="45">
        <f t="shared" si="72"/>
        <v>487.31324319921805</v>
      </c>
    </row>
    <row r="323" spans="1:6" ht="12.75" customHeight="1" x14ac:dyDescent="0.2">
      <c r="A323" s="63">
        <v>7211</v>
      </c>
      <c r="B323" s="64" t="s">
        <v>638</v>
      </c>
      <c r="C323" s="247" t="s">
        <v>639</v>
      </c>
      <c r="D323" s="194">
        <v>1534.75</v>
      </c>
      <c r="E323" s="194">
        <v>7479.04</v>
      </c>
      <c r="F323" s="45">
        <f t="shared" si="72"/>
        <v>487.31324319921805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434280.05000000005</v>
      </c>
      <c r="E360" s="60">
        <f t="shared" si="86"/>
        <v>233957.53999999998</v>
      </c>
      <c r="F360" s="45">
        <f t="shared" si="72"/>
        <v>53.87250462000268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434280.05000000005</v>
      </c>
      <c r="E373" s="60">
        <f t="shared" si="90"/>
        <v>233957.53999999998</v>
      </c>
      <c r="F373" s="45">
        <f t="shared" si="72"/>
        <v>53.87250462000268</v>
      </c>
    </row>
    <row r="374" spans="1:6" ht="12.75" customHeight="1" x14ac:dyDescent="0.2">
      <c r="A374" s="63">
        <v>421</v>
      </c>
      <c r="B374" s="64" t="s">
        <v>732</v>
      </c>
      <c r="C374" s="247" t="s">
        <v>733</v>
      </c>
      <c r="D374" s="60">
        <f t="shared" ref="D374:E374" si="91">SUM(D375:D378)</f>
        <v>399663.52</v>
      </c>
      <c r="E374" s="60">
        <f t="shared" si="91"/>
        <v>193887.78</v>
      </c>
      <c r="F374" s="45">
        <f t="shared" si="72"/>
        <v>48.512753928604738</v>
      </c>
    </row>
    <row r="375" spans="1:6" ht="12.75" customHeight="1" x14ac:dyDescent="0.2">
      <c r="A375" s="63">
        <v>4211</v>
      </c>
      <c r="B375" s="64" t="s">
        <v>638</v>
      </c>
      <c r="C375" s="247" t="s">
        <v>734</v>
      </c>
      <c r="D375" s="194">
        <v>101210.31</v>
      </c>
      <c r="E375" s="194">
        <v>84906.28</v>
      </c>
      <c r="F375" s="45">
        <f t="shared" si="72"/>
        <v>83.890939569298823</v>
      </c>
    </row>
    <row r="376" spans="1:6" ht="12.75" customHeight="1" x14ac:dyDescent="0.2">
      <c r="A376" s="63">
        <v>4212</v>
      </c>
      <c r="B376" s="64" t="s">
        <v>640</v>
      </c>
      <c r="C376" s="247" t="s">
        <v>735</v>
      </c>
      <c r="D376" s="194">
        <v>96978.05</v>
      </c>
      <c r="E376" s="194">
        <v>66428.899999999994</v>
      </c>
      <c r="F376" s="45">
        <f t="shared" si="72"/>
        <v>68.498902586719353</v>
      </c>
    </row>
    <row r="377" spans="1:6" ht="12.75" customHeight="1" x14ac:dyDescent="0.2">
      <c r="A377" s="63">
        <v>4213</v>
      </c>
      <c r="B377" s="64" t="s">
        <v>642</v>
      </c>
      <c r="C377" s="247" t="s">
        <v>736</v>
      </c>
      <c r="D377" s="194">
        <v>201475.16</v>
      </c>
      <c r="E377" s="194">
        <v>39217.75</v>
      </c>
      <c r="F377" s="45">
        <f t="shared" si="72"/>
        <v>19.465302819464195</v>
      </c>
    </row>
    <row r="378" spans="1:6" ht="12.75" customHeight="1" x14ac:dyDescent="0.2">
      <c r="A378" s="63">
        <v>4214</v>
      </c>
      <c r="B378" s="64" t="s">
        <v>644</v>
      </c>
      <c r="C378" s="247" t="s">
        <v>737</v>
      </c>
      <c r="D378" s="194">
        <v>0</v>
      </c>
      <c r="E378" s="194">
        <v>3334.85</v>
      </c>
      <c r="F378" s="45" t="str">
        <f t="shared" si="72"/>
        <v>-</v>
      </c>
    </row>
    <row r="379" spans="1:6" ht="12.75" customHeight="1" x14ac:dyDescent="0.2">
      <c r="A379" s="63">
        <v>422</v>
      </c>
      <c r="B379" s="64" t="s">
        <v>738</v>
      </c>
      <c r="C379" s="247" t="s">
        <v>739</v>
      </c>
      <c r="D379" s="60">
        <f t="shared" ref="D379:E379" si="92">SUM(D380:D387)</f>
        <v>12616.53</v>
      </c>
      <c r="E379" s="60">
        <f t="shared" si="92"/>
        <v>8656.2999999999993</v>
      </c>
      <c r="F379" s="45">
        <f t="shared" si="72"/>
        <v>68.610782838070364</v>
      </c>
    </row>
    <row r="380" spans="1:6" ht="12.75" customHeight="1" x14ac:dyDescent="0.2">
      <c r="A380" s="63">
        <v>4221</v>
      </c>
      <c r="B380" s="64" t="s">
        <v>648</v>
      </c>
      <c r="C380" s="247" t="s">
        <v>740</v>
      </c>
      <c r="D380" s="194">
        <v>0</v>
      </c>
      <c r="E380" s="194">
        <v>1382.37</v>
      </c>
      <c r="F380" s="45" t="str">
        <f t="shared" si="72"/>
        <v>-</v>
      </c>
    </row>
    <row r="381" spans="1:6" ht="12.75" customHeight="1" x14ac:dyDescent="0.2">
      <c r="A381" s="63">
        <v>4222</v>
      </c>
      <c r="B381" s="64" t="s">
        <v>741</v>
      </c>
      <c r="C381" s="247" t="s">
        <v>742</v>
      </c>
      <c r="D381" s="194">
        <v>0</v>
      </c>
      <c r="E381" s="194">
        <v>7273.93</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12616.53</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22000</v>
      </c>
      <c r="E401" s="60">
        <f t="shared" si="96"/>
        <v>31413.46</v>
      </c>
      <c r="F401" s="45">
        <f t="shared" si="72"/>
        <v>142.78845454545456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22000</v>
      </c>
      <c r="E404" s="194">
        <v>31413.46</v>
      </c>
      <c r="F404" s="45">
        <f t="shared" si="72"/>
        <v>142.78845454545456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364611.49000000005</v>
      </c>
      <c r="E418" s="60">
        <f t="shared" si="102"/>
        <v>165542.44</v>
      </c>
      <c r="F418" s="45">
        <f t="shared" si="72"/>
        <v>45.402419984076744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156704.64000000001</v>
      </c>
      <c r="F420" s="45" t="str">
        <f t="shared" si="72"/>
        <v>-</v>
      </c>
    </row>
    <row r="421" spans="1:6" ht="12.75" customHeight="1" x14ac:dyDescent="0.2">
      <c r="A421" s="63">
        <v>97</v>
      </c>
      <c r="B421" s="220" t="s">
        <v>801</v>
      </c>
      <c r="C421" s="247" t="s">
        <v>802</v>
      </c>
      <c r="D421" s="327">
        <v>584778.09</v>
      </c>
      <c r="E421" s="327">
        <v>384682.43</v>
      </c>
      <c r="F421" s="45">
        <f t="shared" si="72"/>
        <v>65.782633887668396</v>
      </c>
    </row>
    <row r="422" spans="1:6" ht="12.75" customHeight="1" x14ac:dyDescent="0.2">
      <c r="A422" s="63" t="s">
        <v>582</v>
      </c>
      <c r="B422" s="64" t="s">
        <v>803</v>
      </c>
      <c r="C422" s="247" t="s">
        <v>804</v>
      </c>
      <c r="D422" s="60">
        <f>D6+D308</f>
        <v>1727176.3499999999</v>
      </c>
      <c r="E422" s="60">
        <f>E6+E308</f>
        <v>1838046.89</v>
      </c>
      <c r="F422" s="45">
        <f t="shared" si="72"/>
        <v>106.41917891013273</v>
      </c>
    </row>
    <row r="423" spans="1:6" ht="12.75" customHeight="1" x14ac:dyDescent="0.2">
      <c r="A423" s="63" t="s">
        <v>582</v>
      </c>
      <c r="B423" s="64" t="s">
        <v>805</v>
      </c>
      <c r="C423" s="247" t="s">
        <v>806</v>
      </c>
      <c r="D423" s="60">
        <f t="shared" ref="D423:E423" si="103">D299+D360</f>
        <v>1883880.99</v>
      </c>
      <c r="E423" s="60">
        <f t="shared" si="103"/>
        <v>1869836.5100000002</v>
      </c>
      <c r="F423" s="45">
        <f t="shared" si="72"/>
        <v>99.254492185305196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156704.64000000013</v>
      </c>
      <c r="E425" s="60">
        <f t="shared" si="105"/>
        <v>31789.620000000345</v>
      </c>
      <c r="F425" s="45">
        <f t="shared" si="72"/>
        <v>20.286329747479282</v>
      </c>
    </row>
    <row r="426" spans="1:6" ht="12.75" customHeight="1" x14ac:dyDescent="0.2">
      <c r="A426" s="251" t="s">
        <v>811</v>
      </c>
      <c r="B426" s="183" t="s">
        <v>812</v>
      </c>
      <c r="C426" s="252" t="s">
        <v>813</v>
      </c>
      <c r="D426" s="60">
        <f t="shared" ref="D426:E426" si="106">IF(D302-D303+D419-D420&gt;=0,D302-D303+D419-D420,0)</f>
        <v>0</v>
      </c>
      <c r="E426" s="60">
        <f t="shared" si="106"/>
        <v>51202.209999999992</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861480.98</v>
      </c>
      <c r="E428" s="81">
        <f t="shared" si="108"/>
        <v>667083.85</v>
      </c>
      <c r="F428" s="61">
        <f t="shared" si="72"/>
        <v>77.434541851405697</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6573.6</v>
      </c>
      <c r="E535" s="60">
        <f>E536+E571+E584+E597+E629</f>
        <v>6034.71</v>
      </c>
      <c r="F535" s="45">
        <f t="shared" si="109"/>
        <v>91.802208835341361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6573.6</v>
      </c>
      <c r="E597" s="60">
        <f t="shared" si="152"/>
        <v>6034.71</v>
      </c>
      <c r="F597" s="45">
        <f t="shared" si="109"/>
        <v>91.802208835341361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6573.6</v>
      </c>
      <c r="E609" s="60">
        <f t="shared" si="156"/>
        <v>6034.71</v>
      </c>
      <c r="F609" s="45">
        <f t="shared" si="109"/>
        <v>91.802208835341361</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6573.6</v>
      </c>
      <c r="E612" s="194">
        <v>6034.71</v>
      </c>
      <c r="F612" s="45">
        <f t="shared" si="109"/>
        <v>91.802208835341361</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6573.6</v>
      </c>
      <c r="E640" s="60">
        <f>IF(E535-E430&gt;=0,E535-E430,0)</f>
        <v>6034.71</v>
      </c>
      <c r="F640" s="45">
        <f t="shared" si="109"/>
        <v>91.802208835341361</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7857.02</v>
      </c>
      <c r="E642" s="194">
        <v>221427.91</v>
      </c>
      <c r="F642" s="45">
        <f t="shared" si="109"/>
        <v>2818.2174666731148</v>
      </c>
    </row>
    <row r="643" spans="1:6" ht="12.75" customHeight="1" x14ac:dyDescent="0.2">
      <c r="A643" s="63" t="s">
        <v>582</v>
      </c>
      <c r="B643" s="64" t="s">
        <v>1236</v>
      </c>
      <c r="C643" s="247" t="s">
        <v>1237</v>
      </c>
      <c r="D643" s="60">
        <f>D422+D430</f>
        <v>1727176.3499999999</v>
      </c>
      <c r="E643" s="60">
        <f>E422+E430</f>
        <v>1838046.89</v>
      </c>
      <c r="F643" s="45">
        <f t="shared" si="109"/>
        <v>106.41917891013273</v>
      </c>
    </row>
    <row r="644" spans="1:6" ht="12.75" customHeight="1" x14ac:dyDescent="0.2">
      <c r="A644" s="63" t="s">
        <v>582</v>
      </c>
      <c r="B644" s="64" t="s">
        <v>1238</v>
      </c>
      <c r="C644" s="247" t="s">
        <v>1239</v>
      </c>
      <c r="D644" s="60">
        <f>D423+D535</f>
        <v>1890454.59</v>
      </c>
      <c r="E644" s="60">
        <f>E423+E535</f>
        <v>1875871.2200000002</v>
      </c>
      <c r="F644" s="45">
        <f t="shared" si="109"/>
        <v>99.228578666890925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163278.24000000022</v>
      </c>
      <c r="E646" s="60">
        <f t="shared" si="164"/>
        <v>37824.330000000307</v>
      </c>
      <c r="F646" s="45">
        <f t="shared" si="109"/>
        <v>23.165566948786473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7857.02</v>
      </c>
      <c r="E648" s="60">
        <f>IF(E427-E426+E642-E641&gt;=0,E427-E426+E642-E641,0)</f>
        <v>170225.7</v>
      </c>
      <c r="F648" s="45">
        <f t="shared" si="109"/>
        <v>2166.5427859417437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171135.26000000021</v>
      </c>
      <c r="E650" s="60">
        <f t="shared" si="166"/>
        <v>208050.03000000032</v>
      </c>
      <c r="F650" s="45">
        <f t="shared" si="109"/>
        <v>121.57052263805836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225797.55</v>
      </c>
      <c r="E653" s="194">
        <v>96071.93</v>
      </c>
      <c r="F653" s="45">
        <f t="shared" ref="F653:F740" si="167">IF(D653&lt;&gt;0,IF(E653/D653&gt;=100,"&gt;&gt;100",E653/D653*100),"-")</f>
        <v>42.547817724328716</v>
      </c>
    </row>
    <row r="654" spans="1:6" ht="12.75" customHeight="1" x14ac:dyDescent="0.2">
      <c r="A654" s="63" t="s">
        <v>1257</v>
      </c>
      <c r="B654" s="64" t="s">
        <v>1258</v>
      </c>
      <c r="C654" s="247" t="s">
        <v>1257</v>
      </c>
      <c r="D654" s="194">
        <v>1756024.4</v>
      </c>
      <c r="E654" s="194">
        <v>1870083.36</v>
      </c>
      <c r="F654" s="45">
        <f t="shared" si="167"/>
        <v>106.49529471230584</v>
      </c>
    </row>
    <row r="655" spans="1:6" ht="12.75" customHeight="1" x14ac:dyDescent="0.2">
      <c r="A655" s="63" t="s">
        <v>1259</v>
      </c>
      <c r="B655" s="64" t="s">
        <v>1260</v>
      </c>
      <c r="C655" s="247" t="s">
        <v>1259</v>
      </c>
      <c r="D655" s="194">
        <v>1885750.02</v>
      </c>
      <c r="E655" s="194">
        <v>1911161.51</v>
      </c>
      <c r="F655" s="45">
        <f t="shared" si="167"/>
        <v>101.3475534790131</v>
      </c>
    </row>
    <row r="656" spans="1:6" ht="24" x14ac:dyDescent="0.2">
      <c r="A656" s="63">
        <v>11</v>
      </c>
      <c r="B656" s="64" t="s">
        <v>1261</v>
      </c>
      <c r="C656" s="247" t="s">
        <v>1262</v>
      </c>
      <c r="D656" s="60">
        <f t="shared" ref="D656:E656" si="168">+D653+D654-D655</f>
        <v>96071.929999999935</v>
      </c>
      <c r="E656" s="60">
        <f t="shared" si="168"/>
        <v>54993.780000000028</v>
      </c>
      <c r="F656" s="45">
        <f t="shared" si="167"/>
        <v>57.242297516038306</v>
      </c>
    </row>
    <row r="657" spans="1:6" ht="24" x14ac:dyDescent="0.2">
      <c r="A657" s="63" t="s">
        <v>582</v>
      </c>
      <c r="B657" s="64" t="s">
        <v>1263</v>
      </c>
      <c r="C657" s="247" t="s">
        <v>1264</v>
      </c>
      <c r="D657" s="253">
        <v>7</v>
      </c>
      <c r="E657" s="253">
        <v>8</v>
      </c>
      <c r="F657" s="45">
        <f t="shared" si="167"/>
        <v>114.28571428571428</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7</v>
      </c>
      <c r="E659" s="253">
        <v>8</v>
      </c>
      <c r="F659" s="45">
        <f t="shared" si="167"/>
        <v>114.28571428571428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392561.59</v>
      </c>
      <c r="E669" s="194">
        <v>801115.27</v>
      </c>
      <c r="F669" s="45">
        <f t="shared" si="167"/>
        <v>204.07377858847573</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188922.84</v>
      </c>
      <c r="E673" s="194">
        <v>120000</v>
      </c>
      <c r="F673" s="45">
        <f t="shared" si="167"/>
        <v>63.517994965563716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190320</v>
      </c>
      <c r="E677" s="192">
        <v>20340.900000000001</v>
      </c>
      <c r="F677" s="71">
        <f t="shared" si="167"/>
        <v>10.687736443883985</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336606.29</v>
      </c>
      <c r="E706" s="192">
        <v>205000</v>
      </c>
      <c r="F706" s="71">
        <f t="shared" si="167"/>
        <v>60.902011070559617</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4414.72</v>
      </c>
      <c r="E741" s="192">
        <v>21470.03</v>
      </c>
      <c r="F741" s="71">
        <f t="shared" ref="F741:F1006" si="169">IF(D741&lt;&gt;0,IF(E741/D741&gt;=100,"&gt;&gt;100",E741/D741*100),"-")</f>
        <v>486.3282382574659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102638.75</v>
      </c>
      <c r="E843" s="194">
        <v>80253.17</v>
      </c>
      <c r="F843" s="45">
        <f t="shared" si="169"/>
        <v>78.189933139287064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15926.61</v>
      </c>
      <c r="E852" s="194">
        <v>36148.65</v>
      </c>
      <c r="F852" s="45">
        <f t="shared" si="169"/>
        <v>226.97014618930206</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362324.44</v>
      </c>
      <c r="E856" s="194">
        <v>430042.4</v>
      </c>
      <c r="F856" s="45">
        <f t="shared" si="169"/>
        <v>118.68986811930213</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6573.6</v>
      </c>
      <c r="E985" s="192">
        <v>6034.71</v>
      </c>
      <c r="F985" s="71">
        <f t="shared" si="169"/>
        <v>91.802208835341361</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4" operator="lessThan">
      <formula>-0.001</formula>
    </cfRule>
  </conditionalFormatting>
  <conditionalFormatting sqref="D9:E16">
    <cfRule type="cellIs" dxfId="28" priority="2" operator="lessThan">
      <formula>-0.001</formula>
    </cfRule>
  </conditionalFormatting>
  <conditionalFormatting sqref="D18:E420 D422:E1009">
    <cfRule type="cellIs" dxfId="27" priority="3" operator="lessThan">
      <formula>-0.001</formula>
    </cfRule>
  </conditionalFormatting>
  <conditionalFormatting sqref="D421:E421">
    <cfRule type="cellIs" dxfId="26" priority="1" operator="lessThan">
      <formula>0</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4"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6888593.6300000008</v>
      </c>
      <c r="E6" s="180">
        <f t="shared" si="0"/>
        <v>6689308.2200000007</v>
      </c>
      <c r="F6" s="181">
        <f t="shared" ref="F6:F298" si="1">IF(D6&gt;0,IF(E6/D6&gt;=100,"&gt;&gt;100",E6/D6*100),"-")</f>
        <v>97.107023280744755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6035107.5600000005</v>
      </c>
      <c r="E7" s="79">
        <f t="shared" si="2"/>
        <v>5967230.5900000008</v>
      </c>
      <c r="F7" s="71">
        <f t="shared" si="1"/>
        <v>98.875298089964787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258692.13</v>
      </c>
      <c r="E8" s="79">
        <f>E9+E10-E11</f>
        <v>258692.13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193273.06</v>
      </c>
      <c r="E9" s="192">
        <v>193273.06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101682.26</v>
      </c>
      <c r="E10" s="192">
        <v>101682.26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36263.19</v>
      </c>
      <c r="E11" s="192">
        <v>36263.19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5418618.0200000005</v>
      </c>
      <c r="E12" s="79">
        <f t="shared" si="3"/>
        <v>5265834.7700000005</v>
      </c>
      <c r="F12" s="71">
        <f t="shared" si="1"/>
        <v>97.180401913622987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5034564.03</v>
      </c>
      <c r="E13" s="79">
        <f t="shared" si="4"/>
        <v>4996833.82</v>
      </c>
      <c r="F13" s="71">
        <f t="shared" si="1"/>
        <v>99.250576419821599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140201.62</v>
      </c>
      <c r="E14" s="192">
        <v>140201.62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1483655.02</v>
      </c>
      <c r="E15" s="192">
        <v>1550332.77</v>
      </c>
      <c r="F15" s="71">
        <f t="shared" si="1"/>
        <v>104.49415457779396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2651683.23</v>
      </c>
      <c r="E16" s="192">
        <v>2690900.98</v>
      </c>
      <c r="F16" s="71">
        <f t="shared" si="1"/>
        <v>101.47897567689486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2148018.79</v>
      </c>
      <c r="E17" s="192">
        <v>2151104.79</v>
      </c>
      <c r="F17" s="71">
        <f t="shared" si="1"/>
        <v>100.14366727210987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1388994.63</v>
      </c>
      <c r="E18" s="192">
        <v>1535706.34</v>
      </c>
      <c r="F18" s="71">
        <f t="shared" si="1"/>
        <v>110.56243896349693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122542.16</v>
      </c>
      <c r="E19" s="79">
        <f t="shared" si="5"/>
        <v>78655.909999999989</v>
      </c>
      <c r="F19" s="71">
        <f t="shared" si="1"/>
        <v>64.186815378478713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5637.27</v>
      </c>
      <c r="E20" s="192">
        <v>7019.64</v>
      </c>
      <c r="F20" s="71">
        <f t="shared" si="1"/>
        <v>124.52197606288149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16625.939999999999</v>
      </c>
      <c r="E21" s="192">
        <v>23899.87</v>
      </c>
      <c r="F21" s="71">
        <f t="shared" si="1"/>
        <v>143.75048869417307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5294.61</v>
      </c>
      <c r="E22" s="192">
        <v>5294.61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27622.93</v>
      </c>
      <c r="E24" s="192">
        <v>27622.93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67361.41</v>
      </c>
      <c r="E26" s="192">
        <v>67361.41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v>52542.55</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193135.84</v>
      </c>
      <c r="E29" s="79">
        <f t="shared" si="6"/>
        <v>90555.59</v>
      </c>
      <c r="F29" s="71">
        <f t="shared" si="1"/>
        <v>46.886994148781497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193135.84</v>
      </c>
      <c r="E30" s="192">
        <v>193135.84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102580.25</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6773.54</v>
      </c>
      <c r="E41" s="79">
        <f t="shared" si="8"/>
        <v>6773.54</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6773.54</v>
      </c>
      <c r="E42" s="192">
        <v>6773.54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61602.45</v>
      </c>
      <c r="E45" s="79">
        <f t="shared" si="9"/>
        <v>93015.91</v>
      </c>
      <c r="F45" s="71">
        <f t="shared" si="1"/>
        <v>150.99384845894929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3748.42</v>
      </c>
      <c r="E47" s="192">
        <v>3748.42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57854.03</v>
      </c>
      <c r="E48" s="192">
        <v>89267.49</v>
      </c>
      <c r="F48" s="71">
        <f t="shared" si="1"/>
        <v>154.29779049099952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357797.41</v>
      </c>
      <c r="E56" s="79">
        <f t="shared" si="11"/>
        <v>442703.69</v>
      </c>
      <c r="F56" s="71">
        <f t="shared" si="1"/>
        <v>123.73026680098104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357797.41</v>
      </c>
      <c r="E57" s="192">
        <v>442703.69</v>
      </c>
      <c r="F57" s="71">
        <f t="shared" si="1"/>
        <v>123.73026680098104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853486.07000000007</v>
      </c>
      <c r="E69" s="79">
        <f>E70+E82+E88+E119+E135+E147+E165+E171</f>
        <v>722077.63000000012</v>
      </c>
      <c r="F69" s="71">
        <f t="shared" si="1"/>
        <v>84.603329261132529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96071.930000000008</v>
      </c>
      <c r="E70" s="79">
        <f t="shared" si="12"/>
        <v>54993.78</v>
      </c>
      <c r="F70" s="71">
        <f t="shared" si="1"/>
        <v>57.242297516038242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95279.52</v>
      </c>
      <c r="E71" s="79">
        <f t="shared" si="13"/>
        <v>54993.78</v>
      </c>
      <c r="F71" s="71">
        <f t="shared" si="1"/>
        <v>57.718363820472639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95279.52</v>
      </c>
      <c r="E73" s="192">
        <v>54993.78</v>
      </c>
      <c r="F73" s="71">
        <f t="shared" si="1"/>
        <v>57.718363820472639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792.41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276702.90000000002</v>
      </c>
      <c r="E147" s="79">
        <f t="shared" si="24"/>
        <v>282401.42000000004</v>
      </c>
      <c r="F147" s="71">
        <f t="shared" si="1"/>
        <v>102.05943631237693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132968.42000000001</v>
      </c>
      <c r="E159" s="192">
        <v>126420.35</v>
      </c>
      <c r="F159" s="71">
        <f t="shared" si="1"/>
        <v>95.075469799520818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143734.48000000001</v>
      </c>
      <c r="E160" s="192">
        <v>155981.07</v>
      </c>
      <c r="F160" s="71">
        <f t="shared" si="1"/>
        <v>108.52028685114385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480711.24</v>
      </c>
      <c r="E165" s="79">
        <f t="shared" si="26"/>
        <v>384682.43</v>
      </c>
      <c r="F165" s="71">
        <f t="shared" si="1"/>
        <v>80.023597950403655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462263.92</v>
      </c>
      <c r="E166" s="192">
        <v>366235.11</v>
      </c>
      <c r="F166" s="71">
        <f t="shared" si="1"/>
        <v>79.226410315561722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18447.32</v>
      </c>
      <c r="E167" s="192">
        <v>18447.32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6888593.6299999999</v>
      </c>
      <c r="E176" s="79">
        <f>E177+E251</f>
        <v>6689308.2199999988</v>
      </c>
      <c r="F176" s="71">
        <f t="shared" si="1"/>
        <v>97.107023280744727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168315.17</v>
      </c>
      <c r="E177" s="79">
        <f>E178+E197+E203+E219+E247+E248</f>
        <v>179203.97</v>
      </c>
      <c r="F177" s="71">
        <f t="shared" si="1"/>
        <v>106.46929210242901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92843.540000000008</v>
      </c>
      <c r="E178" s="79">
        <f>SUM(E179:E181)+E185+E186+SUM(E194:E196)</f>
        <v>128733.44</v>
      </c>
      <c r="F178" s="71">
        <f t="shared" si="1"/>
        <v>138.6563243926287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31373.73</v>
      </c>
      <c r="E179" s="192">
        <v>35436.870000000003</v>
      </c>
      <c r="F179" s="71">
        <f t="shared" si="1"/>
        <v>112.95077123440535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27627.47</v>
      </c>
      <c r="E180" s="192">
        <v>58118.79</v>
      </c>
      <c r="F180" s="71">
        <f t="shared" si="1"/>
        <v>210.36595099008341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108.01</v>
      </c>
      <c r="E181" s="79">
        <f t="shared" si="28"/>
        <v>270.29000000000002</v>
      </c>
      <c r="F181" s="71">
        <f t="shared" si="1"/>
        <v>250.24534765299512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108.01</v>
      </c>
      <c r="E184" s="192">
        <v>270.29000000000002</v>
      </c>
      <c r="F184" s="71">
        <f t="shared" si="1"/>
        <v>250.24534765299512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2572.7399999999998</v>
      </c>
      <c r="E194" s="192">
        <v>3933.2</v>
      </c>
      <c r="F194" s="71">
        <f t="shared" si="1"/>
        <v>152.87980907514947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31161.59</v>
      </c>
      <c r="E195" s="192">
        <v>30974.29</v>
      </c>
      <c r="F195" s="71">
        <f t="shared" si="1"/>
        <v>99.398939527796884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75471.63</v>
      </c>
      <c r="E197" s="79">
        <f>SUM(E198:E202)</f>
        <v>50470.53</v>
      </c>
      <c r="F197" s="71">
        <f t="shared" si="1"/>
        <v>66.873512603345119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75471.63</v>
      </c>
      <c r="E199" s="192">
        <v>50470.53</v>
      </c>
      <c r="F199" s="71">
        <f t="shared" ref="F199:F202" si="30">IF(D199&gt;0,IF(E199/D199&gt;=100,"&gt;&gt;100",E199/D199*100),"-")</f>
        <v>66.873512603345119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6720278.46</v>
      </c>
      <c r="E251" s="79">
        <f>+E252+E255-E264+E274+E291</f>
        <v>6510104.2499999991</v>
      </c>
      <c r="F251" s="71">
        <f t="shared" si="1"/>
        <v>96.872537183526163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6029932.7400000002</v>
      </c>
      <c r="E252" s="79">
        <f>E253-E254</f>
        <v>6051070.4299999997</v>
      </c>
      <c r="F252" s="71">
        <f t="shared" si="1"/>
        <v>100.3505460327904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6035107.5700000003</v>
      </c>
      <c r="E253" s="192">
        <v>6056245.2599999998</v>
      </c>
      <c r="F253" s="71">
        <f t="shared" si="1"/>
        <v>100.35024545552548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5174.83</v>
      </c>
      <c r="E254" s="192">
        <v>5174.83</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-171135.26</v>
      </c>
      <c r="E255" s="79">
        <f>E256-E260</f>
        <v>-208050.02999999994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29105.85</v>
      </c>
      <c r="E256" s="79">
        <f>SUM(E257:E259)</f>
        <v>163768.23000000001</v>
      </c>
      <c r="F256" s="71">
        <f t="shared" si="1"/>
        <v>562.66430975216326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29105.85</v>
      </c>
      <c r="E257" s="192">
        <v>163768.23000000001</v>
      </c>
      <c r="F257" s="71">
        <f t="shared" si="1"/>
        <v>562.66430975216326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200241.11000000002</v>
      </c>
      <c r="E260" s="79">
        <f>SUM(E261:E263)</f>
        <v>371818.25999999995</v>
      </c>
      <c r="F260" s="71">
        <f t="shared" si="1"/>
        <v>185.68527711417497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198842.35</v>
      </c>
      <c r="E262" s="192">
        <v>364384.79</v>
      </c>
      <c r="F262" s="71">
        <f t="shared" si="1"/>
        <v>183.25310981287436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1398.76</v>
      </c>
      <c r="E263" s="192">
        <v>7433.47</v>
      </c>
      <c r="F263" s="71">
        <f t="shared" si="1"/>
        <v>531.43284051588557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276702.89</v>
      </c>
      <c r="E274" s="79">
        <f>SUM(E275:E277)+SUM(E286:E290)</f>
        <v>282401.42000000004</v>
      </c>
      <c r="F274" s="71">
        <f t="shared" si="1"/>
        <v>102.05944000078931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276702.89</v>
      </c>
      <c r="E286" s="192">
        <v>126420.35</v>
      </c>
      <c r="F286" s="71">
        <f t="shared" si="39"/>
        <v>45.688120568599771</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155981.07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584778.09</v>
      </c>
      <c r="E291" s="79">
        <f>SUM(E292:E295)</f>
        <v>384682.43</v>
      </c>
      <c r="F291" s="71">
        <f t="shared" si="1"/>
        <v>65.782633887668396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584778.09</v>
      </c>
      <c r="E292" s="192">
        <v>366235.11</v>
      </c>
      <c r="F292" s="71">
        <f t="shared" si="1"/>
        <v>62.628049214360956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18447.32</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276702.90000000002</v>
      </c>
      <c r="E303" s="192">
        <v>282401.42</v>
      </c>
      <c r="F303" s="71">
        <f t="shared" si="43"/>
        <v>102.0594363123769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480711.24</v>
      </c>
      <c r="E306" s="192">
        <v>384682.43</v>
      </c>
      <c r="F306" s="71">
        <f t="shared" si="43"/>
        <v>80.023597950403655</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92843.54</v>
      </c>
      <c r="E337" s="192">
        <v>128733.44</v>
      </c>
      <c r="F337" s="71">
        <f t="shared" si="43"/>
        <v>138.65632439262873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75471.63</v>
      </c>
      <c r="E339" s="192">
        <v>50470.53</v>
      </c>
      <c r="F339" s="71">
        <f t="shared" si="43"/>
        <v>66.873512603345119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327">
        <v>29105.85</v>
      </c>
      <c r="E381" s="327">
        <v>163768.23000000001</v>
      </c>
      <c r="F381" s="71">
        <f>IF(D381&gt;0,IF(E381/D381&gt;=100,"&gt;&gt;100",E381/D381*100),"-")</f>
        <v>562.66430975216326</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327">
        <v>198842.35</v>
      </c>
      <c r="E385" s="327">
        <v>364384.79</v>
      </c>
      <c r="F385" s="71">
        <f t="shared" si="44"/>
        <v>183.25310981287436</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327">
        <v>1398.76</v>
      </c>
      <c r="E386" s="327">
        <v>7433.47</v>
      </c>
      <c r="F386" s="71">
        <f t="shared" si="44"/>
        <v>531.43284051588557</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D300:E380 D382:E383 D387:E396">
    <cfRule type="cellIs" dxfId="21" priority="3" operator="lessThan">
      <formula>0</formula>
    </cfRule>
  </conditionalFormatting>
  <conditionalFormatting sqref="D397:E397">
    <cfRule type="cellIs" dxfId="20" priority="4" operator="lessThan">
      <formula>-0.001</formula>
    </cfRule>
  </conditionalFormatting>
  <conditionalFormatting sqref="D381:E381">
    <cfRule type="cellIs" dxfId="19" priority="2" operator="lessThan">
      <formula>0</formula>
    </cfRule>
  </conditionalFormatting>
  <conditionalFormatting sqref="D384:E386">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353694.04</v>
      </c>
      <c r="E5" s="58">
        <f t="shared" si="0"/>
        <v>422464.07999999996</v>
      </c>
      <c r="F5" s="59">
        <f t="shared" ref="F5:F141" si="1">IF(D5&gt;0,IF(E5/D5&gt;=100,"&gt;&gt;100",E5/D5*100),"-")</f>
        <v>119.44336975539649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304098.94</v>
      </c>
      <c r="E6" s="60">
        <f t="shared" si="2"/>
        <v>373470.63999999996</v>
      </c>
      <c r="F6" s="45">
        <f t="shared" si="1"/>
        <v>122.81221368282309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288071.96000000002</v>
      </c>
      <c r="E7" s="194">
        <v>365313.72</v>
      </c>
      <c r="F7" s="45">
        <f t="shared" si="1"/>
        <v>126.8133559406476</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16026.98</v>
      </c>
      <c r="E8" s="194">
        <v>8156.92</v>
      </c>
      <c r="F8" s="45">
        <f t="shared" si="1"/>
        <v>50.894928426940076</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49595.1</v>
      </c>
      <c r="E13" s="60">
        <f t="shared" si="4"/>
        <v>48993.440000000002</v>
      </c>
      <c r="F13" s="45">
        <f t="shared" si="1"/>
        <v>98.786855959560526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31763.37</v>
      </c>
      <c r="E14" s="194"/>
      <c r="F14" s="45">
        <f t="shared" si="1"/>
        <v>0</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17831.73</v>
      </c>
      <c r="E16" s="194">
        <v>48993.440000000002</v>
      </c>
      <c r="F16" s="45">
        <f t="shared" si="1"/>
        <v>274.75427229999559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433670.77</v>
      </c>
      <c r="E35" s="60">
        <f t="shared" si="7"/>
        <v>441203.50999999995</v>
      </c>
      <c r="F35" s="45">
        <f t="shared" si="1"/>
        <v>101.73697203526075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25634.43</v>
      </c>
      <c r="E36" s="60">
        <f t="shared" si="8"/>
        <v>270977.74</v>
      </c>
      <c r="F36" s="45">
        <f t="shared" si="1"/>
        <v>1057.0851000002729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2000</v>
      </c>
      <c r="E37" s="194">
        <v>247664.28</v>
      </c>
      <c r="F37" s="45" t="str">
        <f t="shared" si="1"/>
        <v>&gt;&gt;100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23634.43</v>
      </c>
      <c r="E38" s="194">
        <v>23313.46</v>
      </c>
      <c r="F38" s="45">
        <f t="shared" si="1"/>
        <v>98.641938900155395</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11135.25</v>
      </c>
      <c r="E39" s="60">
        <f t="shared" si="9"/>
        <v>1700</v>
      </c>
      <c r="F39" s="45">
        <f t="shared" si="1"/>
        <v>15.266832805729551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11135.25</v>
      </c>
      <c r="E40" s="194">
        <v>1700</v>
      </c>
      <c r="F40" s="45">
        <f t="shared" si="1"/>
        <v>15.266832805729551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45069.55</v>
      </c>
      <c r="E50" s="60">
        <f t="shared" si="11"/>
        <v>74520.34</v>
      </c>
      <c r="F50" s="45">
        <f t="shared" si="1"/>
        <v>165.34520535483489</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45069.55</v>
      </c>
      <c r="E53" s="194">
        <v>74520.34</v>
      </c>
      <c r="F53" s="45">
        <f t="shared" si="1"/>
        <v>165.34520535483489</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351831.54</v>
      </c>
      <c r="E54" s="60">
        <f t="shared" si="12"/>
        <v>94005.43</v>
      </c>
      <c r="F54" s="45">
        <f t="shared" si="1"/>
        <v>26.718875175318281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351831.54</v>
      </c>
      <c r="E55" s="194">
        <v>94005.43</v>
      </c>
      <c r="F55" s="45">
        <f t="shared" si="1"/>
        <v>26.718875175318281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265506.71999999997</v>
      </c>
      <c r="E75" s="60">
        <f t="shared" si="15"/>
        <v>104285.63</v>
      </c>
      <c r="F75" s="45">
        <f t="shared" si="1"/>
        <v>39.277962531419178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195128.36</v>
      </c>
      <c r="E76" s="194">
        <v>4275.5</v>
      </c>
      <c r="F76" s="45">
        <f t="shared" si="1"/>
        <v>2.1911217826050504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8831.25</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70378.36</v>
      </c>
      <c r="E81" s="194">
        <v>91178.880000000005</v>
      </c>
      <c r="F81" s="45">
        <f t="shared" si="1"/>
        <v>129.55527807127078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6573.6</v>
      </c>
      <c r="E82" s="60">
        <f t="shared" si="16"/>
        <v>6034.71</v>
      </c>
      <c r="F82" s="45">
        <f t="shared" si="1"/>
        <v>91.802208835341361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6573.6</v>
      </c>
      <c r="E86" s="194">
        <v>6034.71</v>
      </c>
      <c r="F86" s="45">
        <f t="shared" si="1"/>
        <v>91.802208835341361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497489.69</v>
      </c>
      <c r="E107" s="60">
        <f t="shared" si="21"/>
        <v>374912.56</v>
      </c>
      <c r="F107" s="45">
        <f t="shared" si="1"/>
        <v>75.360870292608467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165486.10999999999</v>
      </c>
      <c r="E108" s="194">
        <v>174452.86</v>
      </c>
      <c r="F108" s="45">
        <f t="shared" si="1"/>
        <v>105.4184305861078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253485.71</v>
      </c>
      <c r="E109" s="194">
        <v>156303.17000000001</v>
      </c>
      <c r="F109" s="45">
        <f t="shared" si="1"/>
        <v>61.66153113719902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25805.77</v>
      </c>
      <c r="E110" s="194">
        <v>34171.61</v>
      </c>
      <c r="F110" s="45">
        <f t="shared" si="1"/>
        <v>132.41848625326818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972.53</v>
      </c>
      <c r="E111" s="194">
        <v>6400</v>
      </c>
      <c r="F111" s="45">
        <f t="shared" si="1"/>
        <v>658.07738578758506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51739.57</v>
      </c>
      <c r="E113" s="194">
        <v>3584.92</v>
      </c>
      <c r="F113" s="45">
        <f t="shared" si="1"/>
        <v>6.9287781092884995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121701.90999999999</v>
      </c>
      <c r="E114" s="60">
        <f t="shared" si="22"/>
        <v>120808</v>
      </c>
      <c r="F114" s="45">
        <f t="shared" si="1"/>
        <v>99.265492217829618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101899.79999999999</v>
      </c>
      <c r="E115" s="60">
        <f t="shared" si="23"/>
        <v>104292.96</v>
      </c>
      <c r="F115" s="45">
        <f t="shared" si="1"/>
        <v>102.34854239164358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82422.2</v>
      </c>
      <c r="E116" s="194">
        <v>88168.35</v>
      </c>
      <c r="F116" s="45">
        <f t="shared" si="1"/>
        <v>106.97160473755858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19477.599999999999</v>
      </c>
      <c r="E117" s="194">
        <v>16124.61</v>
      </c>
      <c r="F117" s="45">
        <f t="shared" si="1"/>
        <v>82.785404772661934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9602.11</v>
      </c>
      <c r="E118" s="60">
        <f t="shared" si="24"/>
        <v>9915.0400000000009</v>
      </c>
      <c r="F118" s="45">
        <f t="shared" si="1"/>
        <v>103.25897120528718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9602.11</v>
      </c>
      <c r="E119" s="194">
        <v>9915.0400000000009</v>
      </c>
      <c r="F119" s="45">
        <f t="shared" si="1"/>
        <v>103.25897120528718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10200</v>
      </c>
      <c r="E122" s="60">
        <f t="shared" si="25"/>
        <v>6600</v>
      </c>
      <c r="F122" s="45">
        <f t="shared" si="1"/>
        <v>64.705882352941174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10200</v>
      </c>
      <c r="E123" s="194">
        <v>6600</v>
      </c>
      <c r="F123" s="45">
        <f t="shared" si="1"/>
        <v>64.705882352941174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205244.26</v>
      </c>
      <c r="E129" s="60">
        <f t="shared" si="26"/>
        <v>400128.01999999996</v>
      </c>
      <c r="F129" s="45">
        <f t="shared" si="1"/>
        <v>194.95211218087167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205244.26</v>
      </c>
      <c r="E135" s="194"/>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20442.22</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10437.44</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343866.81</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25381.55</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1883880.99</v>
      </c>
      <c r="E141" s="81">
        <f t="shared" si="28"/>
        <v>1869836.5099999998</v>
      </c>
      <c r="F141" s="61">
        <f t="shared" si="1"/>
        <v>99.254492185305182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47" sqref="E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547302.46</v>
      </c>
      <c r="E5" s="82">
        <f t="shared" si="0"/>
        <v>41078.15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547302.46</v>
      </c>
      <c r="E6" s="83">
        <f t="shared" si="1"/>
        <v>41078.15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233957.54</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149051.26</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84906.28</v>
      </c>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313344.92</v>
      </c>
      <c r="E14" s="60">
        <f>SUM(E15:E21)</f>
        <v>41078.15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41078.15</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313344.92</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28375.32</v>
      </c>
      <c r="E38" s="83">
        <f>E39+E44</f>
        <v>25001.09</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28375.32</v>
      </c>
      <c r="E44" s="83">
        <f t="shared" si="6"/>
        <v>25001.09</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28375.32</v>
      </c>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25001.09</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175829.75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1343701.47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1103709.22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461299.59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578404.62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2041.99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14592.09</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47370.93</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233957.54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6034.71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6034.71</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1340327.25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1075333.9000000001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457236.45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555213.63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2093.96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13231.63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47558.23</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258958.64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6034.71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6034.71</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179203.96999999997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179203.97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128733.44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50470.53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35940</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cp:lastModifiedBy>
  <cp:lastPrinted>2025-11-26T12:43:51Z</cp:lastPrinted>
  <dcterms:created xsi:type="dcterms:W3CDTF">2022-04-01T05:14:30Z</dcterms:created>
  <dcterms:modified xsi:type="dcterms:W3CDTF">2026-02-04T14:45:18Z</dcterms:modified>
</cp:coreProperties>
</file>