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120" yWindow="-120" windowWidth="20730" windowHeight="1176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G327" i="9"/>
  <c r="E327" i="9" s="1"/>
  <c r="B327" i="9" s="1"/>
  <c r="F327" i="9"/>
  <c r="H326" i="9"/>
  <c r="E326" i="9" s="1"/>
  <c r="B326" i="9" s="1"/>
  <c r="G326" i="9"/>
  <c r="F326" i="9"/>
  <c r="H325" i="9"/>
  <c r="G325" i="9"/>
  <c r="F325" i="9"/>
  <c r="E325" i="9"/>
  <c r="B325" i="9" s="1"/>
  <c r="H324" i="9"/>
  <c r="G324" i="9"/>
  <c r="E324" i="9" s="1"/>
  <c r="B324" i="9" s="1"/>
  <c r="F324" i="9"/>
  <c r="H323" i="9"/>
  <c r="G323" i="9"/>
  <c r="E323" i="9" s="1"/>
  <c r="B323" i="9" s="1"/>
  <c r="F323" i="9"/>
  <c r="H322" i="9"/>
  <c r="E322" i="9" s="1"/>
  <c r="B322" i="9" s="1"/>
  <c r="G322" i="9"/>
  <c r="F322" i="9"/>
  <c r="H321" i="9"/>
  <c r="G321" i="9"/>
  <c r="F321" i="9"/>
  <c r="E321" i="9"/>
  <c r="B321" i="9" s="1"/>
  <c r="H320" i="9"/>
  <c r="G320" i="9"/>
  <c r="E320" i="9" s="1"/>
  <c r="B320" i="9" s="1"/>
  <c r="F320" i="9"/>
  <c r="H319" i="9"/>
  <c r="G319" i="9"/>
  <c r="E319" i="9" s="1"/>
  <c r="B319" i="9" s="1"/>
  <c r="F319" i="9"/>
  <c r="H318" i="9"/>
  <c r="G318" i="9"/>
  <c r="F318" i="9"/>
  <c r="E318" i="9"/>
  <c r="B318" i="9" s="1"/>
  <c r="H317" i="9"/>
  <c r="G317" i="9"/>
  <c r="F317" i="9"/>
  <c r="E317" i="9"/>
  <c r="B317" i="9" s="1"/>
  <c r="H316" i="9"/>
  <c r="G316" i="9"/>
  <c r="E316" i="9" s="1"/>
  <c r="B316" i="9" s="1"/>
  <c r="F316" i="9"/>
  <c r="F315" i="9"/>
  <c r="F314" i="9"/>
  <c r="F313" i="9"/>
  <c r="H312" i="9"/>
  <c r="G312" i="9"/>
  <c r="E312" i="9" s="1"/>
  <c r="B312" i="9" s="1"/>
  <c r="F312" i="9"/>
  <c r="H311" i="9"/>
  <c r="G311" i="9"/>
  <c r="E311" i="9" s="1"/>
  <c r="B311" i="9" s="1"/>
  <c r="F311" i="9"/>
  <c r="H310" i="9"/>
  <c r="E310" i="9" s="1"/>
  <c r="B310" i="9" s="1"/>
  <c r="G310" i="9"/>
  <c r="F310" i="9"/>
  <c r="F309" i="9"/>
  <c r="F308" i="9"/>
  <c r="H307" i="9"/>
  <c r="G307" i="9"/>
  <c r="E307" i="9" s="1"/>
  <c r="B307" i="9" s="1"/>
  <c r="F307" i="9"/>
  <c r="F306" i="9"/>
  <c r="H305" i="9"/>
  <c r="E305" i="9" s="1"/>
  <c r="B305" i="9" s="1"/>
  <c r="G305" i="9"/>
  <c r="F305" i="9"/>
  <c r="H304" i="9"/>
  <c r="G304" i="9"/>
  <c r="F304" i="9"/>
  <c r="E304" i="9"/>
  <c r="B304" i="9" s="1"/>
  <c r="H303" i="9"/>
  <c r="G303" i="9"/>
  <c r="E303" i="9" s="1"/>
  <c r="B303" i="9" s="1"/>
  <c r="F303" i="9"/>
  <c r="F302" i="9"/>
  <c r="F301" i="9"/>
  <c r="F300" i="9"/>
  <c r="F299" i="9"/>
  <c r="F298" i="9"/>
  <c r="F297" i="9"/>
  <c r="L296" i="9"/>
  <c r="H296" i="9"/>
  <c r="F296" i="9"/>
  <c r="F295" i="9"/>
  <c r="I294" i="9"/>
  <c r="H294" i="9"/>
  <c r="F294" i="9"/>
  <c r="E294" i="9"/>
  <c r="B294" i="9" s="1"/>
  <c r="E293" i="9"/>
  <c r="M292" i="9"/>
  <c r="L292" i="9"/>
  <c r="F292" i="9"/>
  <c r="E292" i="9"/>
  <c r="B292" i="9" s="1"/>
  <c r="M291" i="9"/>
  <c r="L291" i="9"/>
  <c r="F291" i="9" s="1"/>
  <c r="B291" i="9" s="1"/>
  <c r="E291" i="9"/>
  <c r="M290" i="9"/>
  <c r="L290" i="9"/>
  <c r="F290" i="9" s="1"/>
  <c r="B290" i="9" s="1"/>
  <c r="E290" i="9"/>
  <c r="M289" i="9"/>
  <c r="L289" i="9"/>
  <c r="F289" i="9"/>
  <c r="E289" i="9"/>
  <c r="B289" i="9" s="1"/>
  <c r="M288" i="9"/>
  <c r="L288" i="9"/>
  <c r="F288" i="9"/>
  <c r="E288" i="9"/>
  <c r="B288" i="9" s="1"/>
  <c r="M287" i="9"/>
  <c r="L287" i="9"/>
  <c r="F287" i="9" s="1"/>
  <c r="B287" i="9" s="1"/>
  <c r="E287" i="9"/>
  <c r="M286" i="9"/>
  <c r="L286" i="9"/>
  <c r="F286" i="9" s="1"/>
  <c r="B286" i="9" s="1"/>
  <c r="E286" i="9"/>
  <c r="M285" i="9"/>
  <c r="L285" i="9"/>
  <c r="F285" i="9"/>
  <c r="E285" i="9"/>
  <c r="B285" i="9" s="1"/>
  <c r="M284" i="9"/>
  <c r="L284" i="9"/>
  <c r="F284" i="9"/>
  <c r="E284" i="9"/>
  <c r="B284" i="9" s="1"/>
  <c r="M283" i="9"/>
  <c r="L283" i="9"/>
  <c r="F283" i="9" s="1"/>
  <c r="B283" i="9" s="1"/>
  <c r="E283" i="9"/>
  <c r="M282" i="9"/>
  <c r="L282" i="9"/>
  <c r="F282" i="9" s="1"/>
  <c r="B282" i="9" s="1"/>
  <c r="E282" i="9"/>
  <c r="M281" i="9"/>
  <c r="L281" i="9"/>
  <c r="F281" i="9"/>
  <c r="E281" i="9"/>
  <c r="B281" i="9" s="1"/>
  <c r="M280" i="9"/>
  <c r="L280" i="9"/>
  <c r="F280" i="9"/>
  <c r="E280" i="9"/>
  <c r="B280" i="9" s="1"/>
  <c r="M279" i="9"/>
  <c r="L279" i="9"/>
  <c r="F279" i="9" s="1"/>
  <c r="B279" i="9" s="1"/>
  <c r="E279" i="9"/>
  <c r="M278" i="9"/>
  <c r="L278" i="9"/>
  <c r="F278" i="9" s="1"/>
  <c r="B278" i="9" s="1"/>
  <c r="E278" i="9"/>
  <c r="M277" i="9"/>
  <c r="L277" i="9"/>
  <c r="F277" i="9"/>
  <c r="E277" i="9"/>
  <c r="B277" i="9" s="1"/>
  <c r="M276" i="9"/>
  <c r="L276" i="9"/>
  <c r="F276" i="9" s="1"/>
  <c r="E276" i="9"/>
  <c r="M275" i="9"/>
  <c r="L275" i="9"/>
  <c r="F275" i="9" s="1"/>
  <c r="B275" i="9" s="1"/>
  <c r="E275" i="9"/>
  <c r="M274" i="9"/>
  <c r="L274" i="9"/>
  <c r="F274" i="9" s="1"/>
  <c r="B274" i="9" s="1"/>
  <c r="E274" i="9"/>
  <c r="M273" i="9"/>
  <c r="L273" i="9"/>
  <c r="F273" i="9"/>
  <c r="E273" i="9"/>
  <c r="B273" i="9" s="1"/>
  <c r="M272" i="9"/>
  <c r="L272" i="9"/>
  <c r="F272" i="9" s="1"/>
  <c r="E272" i="9"/>
  <c r="B272" i="9" s="1"/>
  <c r="M271" i="9"/>
  <c r="L271" i="9"/>
  <c r="F271" i="9" s="1"/>
  <c r="B271" i="9" s="1"/>
  <c r="E271" i="9"/>
  <c r="M270" i="9"/>
  <c r="L270" i="9"/>
  <c r="F270" i="9" s="1"/>
  <c r="B270" i="9" s="1"/>
  <c r="E270" i="9"/>
  <c r="M269" i="9"/>
  <c r="L269" i="9"/>
  <c r="F269" i="9"/>
  <c r="E269" i="9"/>
  <c r="B269" i="9" s="1"/>
  <c r="M268" i="9"/>
  <c r="L268" i="9"/>
  <c r="F268" i="9" s="1"/>
  <c r="E268" i="9"/>
  <c r="M267" i="9"/>
  <c r="L267" i="9"/>
  <c r="F267" i="9" s="1"/>
  <c r="B267" i="9" s="1"/>
  <c r="E267" i="9"/>
  <c r="M266" i="9"/>
  <c r="L266" i="9"/>
  <c r="F266" i="9" s="1"/>
  <c r="B266" i="9" s="1"/>
  <c r="E266" i="9"/>
  <c r="M265" i="9"/>
  <c r="L265" i="9"/>
  <c r="F265" i="9"/>
  <c r="E265" i="9"/>
  <c r="B265" i="9" s="1"/>
  <c r="M264" i="9"/>
  <c r="L264" i="9"/>
  <c r="F264" i="9"/>
  <c r="E264" i="9"/>
  <c r="B264" i="9" s="1"/>
  <c r="M263" i="9"/>
  <c r="L263" i="9"/>
  <c r="F263" i="9" s="1"/>
  <c r="B263" i="9" s="1"/>
  <c r="E263" i="9"/>
  <c r="M262" i="9"/>
  <c r="L262" i="9"/>
  <c r="E262" i="9"/>
  <c r="M261" i="9"/>
  <c r="L261" i="9"/>
  <c r="F261" i="9"/>
  <c r="E261" i="9"/>
  <c r="M260" i="9"/>
  <c r="L260" i="9"/>
  <c r="F260" i="9"/>
  <c r="E260" i="9"/>
  <c r="M259" i="9"/>
  <c r="L259" i="9"/>
  <c r="F259" i="9" s="1"/>
  <c r="B259" i="9" s="1"/>
  <c r="E259" i="9"/>
  <c r="M258" i="9"/>
  <c r="L258" i="9"/>
  <c r="F258" i="9" s="1"/>
  <c r="E258" i="9"/>
  <c r="B258" i="9" s="1"/>
  <c r="M257" i="9"/>
  <c r="L257" i="9"/>
  <c r="F257" i="9"/>
  <c r="E257" i="9"/>
  <c r="M256" i="9"/>
  <c r="L256" i="9"/>
  <c r="F256" i="9" s="1"/>
  <c r="E256" i="9"/>
  <c r="M255" i="9"/>
  <c r="L255" i="9"/>
  <c r="F255" i="9" s="1"/>
  <c r="B255" i="9" s="1"/>
  <c r="E255" i="9"/>
  <c r="M254" i="9"/>
  <c r="L254" i="9"/>
  <c r="F254" i="9" s="1"/>
  <c r="E254" i="9"/>
  <c r="B254" i="9" s="1"/>
  <c r="M253" i="9"/>
  <c r="L253" i="9"/>
  <c r="F253" i="9"/>
  <c r="E253" i="9"/>
  <c r="M252" i="9"/>
  <c r="L252" i="9"/>
  <c r="F252" i="9" s="1"/>
  <c r="E252" i="9"/>
  <c r="M251" i="9"/>
  <c r="L251" i="9"/>
  <c r="F251" i="9" s="1"/>
  <c r="B251" i="9" s="1"/>
  <c r="E251" i="9"/>
  <c r="M250" i="9"/>
  <c r="L250" i="9"/>
  <c r="F250" i="9" s="1"/>
  <c r="E250" i="9"/>
  <c r="B250" i="9" s="1"/>
  <c r="M249" i="9"/>
  <c r="F249" i="9" s="1"/>
  <c r="B249" i="9" s="1"/>
  <c r="L249" i="9"/>
  <c r="E249" i="9"/>
  <c r="M248" i="9"/>
  <c r="L248" i="9"/>
  <c r="F248" i="9" s="1"/>
  <c r="E248" i="9"/>
  <c r="M247" i="9"/>
  <c r="L247" i="9"/>
  <c r="F247" i="9" s="1"/>
  <c r="B247" i="9" s="1"/>
  <c r="E247" i="9"/>
  <c r="M246" i="9"/>
  <c r="L246" i="9"/>
  <c r="E246" i="9"/>
  <c r="M245" i="9"/>
  <c r="F245" i="9" s="1"/>
  <c r="B245" i="9" s="1"/>
  <c r="L245" i="9"/>
  <c r="E245" i="9"/>
  <c r="M244" i="9"/>
  <c r="L244" i="9"/>
  <c r="F244" i="9"/>
  <c r="E244" i="9"/>
  <c r="M243" i="9"/>
  <c r="L243" i="9"/>
  <c r="F243" i="9"/>
  <c r="B243" i="9" s="1"/>
  <c r="E243" i="9"/>
  <c r="M242" i="9"/>
  <c r="L242" i="9"/>
  <c r="F242" i="9" s="1"/>
  <c r="E242" i="9"/>
  <c r="B242" i="9" s="1"/>
  <c r="M241" i="9"/>
  <c r="L241" i="9"/>
  <c r="F241" i="9"/>
  <c r="B241" i="9" s="1"/>
  <c r="E241" i="9"/>
  <c r="M240" i="9"/>
  <c r="L240" i="9"/>
  <c r="F240" i="9" s="1"/>
  <c r="E240" i="9"/>
  <c r="M239" i="9"/>
  <c r="L239" i="9"/>
  <c r="E239" i="9"/>
  <c r="M238" i="9"/>
  <c r="L238" i="9"/>
  <c r="E238" i="9"/>
  <c r="M237" i="9"/>
  <c r="F237" i="9" s="1"/>
  <c r="B237" i="9" s="1"/>
  <c r="L237" i="9"/>
  <c r="E237" i="9"/>
  <c r="M236" i="9"/>
  <c r="L236" i="9"/>
  <c r="F236" i="9"/>
  <c r="E236" i="9"/>
  <c r="B236" i="9" s="1"/>
  <c r="M235" i="9"/>
  <c r="L235" i="9"/>
  <c r="F235" i="9" s="1"/>
  <c r="B235" i="9" s="1"/>
  <c r="E235" i="9"/>
  <c r="M234" i="9"/>
  <c r="L234" i="9"/>
  <c r="F234" i="9" s="1"/>
  <c r="E234" i="9"/>
  <c r="B234" i="9" s="1"/>
  <c r="M233" i="9"/>
  <c r="L233" i="9"/>
  <c r="F233" i="9"/>
  <c r="B233" i="9" s="1"/>
  <c r="E233" i="9"/>
  <c r="M232" i="9"/>
  <c r="L232" i="9"/>
  <c r="F232" i="9" s="1"/>
  <c r="E232" i="9"/>
  <c r="M231" i="9"/>
  <c r="L231" i="9"/>
  <c r="F231" i="9" s="1"/>
  <c r="B231" i="9" s="1"/>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E163" i="9" s="1"/>
  <c r="B163" i="9" s="1"/>
  <c r="G163" i="9"/>
  <c r="F163" i="9"/>
  <c r="H162" i="9"/>
  <c r="G162" i="9"/>
  <c r="F162" i="9"/>
  <c r="E162" i="9"/>
  <c r="B162" i="9" s="1"/>
  <c r="H161" i="9"/>
  <c r="G161" i="9"/>
  <c r="E161" i="9" s="1"/>
  <c r="B161" i="9" s="1"/>
  <c r="F161" i="9"/>
  <c r="H160" i="9"/>
  <c r="G160" i="9"/>
  <c r="E160" i="9" s="1"/>
  <c r="B160" i="9" s="1"/>
  <c r="F160" i="9"/>
  <c r="H159" i="9"/>
  <c r="E159" i="9" s="1"/>
  <c r="B159" i="9" s="1"/>
  <c r="G159" i="9"/>
  <c r="F159" i="9"/>
  <c r="H158" i="9"/>
  <c r="G158" i="9"/>
  <c r="F158" i="9"/>
  <c r="E158" i="9"/>
  <c r="B158" i="9" s="1"/>
  <c r="H157" i="9"/>
  <c r="G157" i="9"/>
  <c r="E157" i="9" s="1"/>
  <c r="B157" i="9" s="1"/>
  <c r="F157" i="9"/>
  <c r="F156" i="9"/>
  <c r="H155" i="9"/>
  <c r="E155" i="9" s="1"/>
  <c r="B155" i="9" s="1"/>
  <c r="G155" i="9"/>
  <c r="F155" i="9"/>
  <c r="H154" i="9"/>
  <c r="G154" i="9"/>
  <c r="F154" i="9"/>
  <c r="E154" i="9"/>
  <c r="B154" i="9" s="1"/>
  <c r="H153" i="9"/>
  <c r="G153" i="9"/>
  <c r="E153" i="9" s="1"/>
  <c r="B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B147" i="9" s="1"/>
  <c r="G147" i="9"/>
  <c r="F147" i="9"/>
  <c r="H146" i="9"/>
  <c r="G146" i="9"/>
  <c r="F146" i="9"/>
  <c r="E146" i="9"/>
  <c r="B146" i="9" s="1"/>
  <c r="H145" i="9"/>
  <c r="G145" i="9"/>
  <c r="E145" i="9" s="1"/>
  <c r="B145" i="9" s="1"/>
  <c r="F145" i="9"/>
  <c r="H144" i="9"/>
  <c r="G144" i="9"/>
  <c r="E144" i="9" s="1"/>
  <c r="B144" i="9" s="1"/>
  <c r="F144" i="9"/>
  <c r="H143" i="9"/>
  <c r="E143" i="9" s="1"/>
  <c r="B143" i="9" s="1"/>
  <c r="G143" i="9"/>
  <c r="F143" i="9"/>
  <c r="H142" i="9"/>
  <c r="G142" i="9"/>
  <c r="F142" i="9"/>
  <c r="E142" i="9"/>
  <c r="B142" i="9" s="1"/>
  <c r="H141" i="9"/>
  <c r="G141" i="9"/>
  <c r="E141" i="9" s="1"/>
  <c r="B141" i="9" s="1"/>
  <c r="F141" i="9"/>
  <c r="H140" i="9"/>
  <c r="G140" i="9"/>
  <c r="E140" i="9" s="1"/>
  <c r="B140" i="9" s="1"/>
  <c r="F140" i="9"/>
  <c r="H139" i="9"/>
  <c r="E139" i="9" s="1"/>
  <c r="B139" i="9" s="1"/>
  <c r="G139" i="9"/>
  <c r="F139" i="9"/>
  <c r="H138" i="9"/>
  <c r="G138" i="9"/>
  <c r="F138" i="9"/>
  <c r="E138" i="9"/>
  <c r="B138" i="9" s="1"/>
  <c r="H137" i="9"/>
  <c r="G137" i="9"/>
  <c r="E137" i="9" s="1"/>
  <c r="B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B131" i="9" s="1"/>
  <c r="G131" i="9"/>
  <c r="F131" i="9"/>
  <c r="H130" i="9"/>
  <c r="G130" i="9"/>
  <c r="F130" i="9"/>
  <c r="E130" i="9"/>
  <c r="B130" i="9" s="1"/>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G123" i="9"/>
  <c r="F123" i="9"/>
  <c r="B123" i="9"/>
  <c r="H122" i="9"/>
  <c r="G122" i="9"/>
  <c r="F122" i="9"/>
  <c r="E122" i="9"/>
  <c r="B122" i="9" s="1"/>
  <c r="H121" i="9"/>
  <c r="G121" i="9"/>
  <c r="E121" i="9" s="1"/>
  <c r="B121" i="9" s="1"/>
  <c r="F121" i="9"/>
  <c r="H120" i="9"/>
  <c r="E120" i="9" s="1"/>
  <c r="B120" i="9" s="1"/>
  <c r="G120" i="9"/>
  <c r="F120" i="9"/>
  <c r="H119" i="9"/>
  <c r="G119" i="9"/>
  <c r="F119" i="9"/>
  <c r="E119" i="9"/>
  <c r="B119" i="9" s="1"/>
  <c r="H118" i="9"/>
  <c r="G118" i="9"/>
  <c r="F118" i="9"/>
  <c r="E118" i="9"/>
  <c r="B118" i="9" s="1"/>
  <c r="H117" i="9"/>
  <c r="G117" i="9"/>
  <c r="F117" i="9"/>
  <c r="H116" i="9"/>
  <c r="G116" i="9"/>
  <c r="E116" i="9" s="1"/>
  <c r="B116" i="9" s="1"/>
  <c r="F116" i="9"/>
  <c r="H115" i="9"/>
  <c r="G115" i="9"/>
  <c r="F115" i="9"/>
  <c r="E115" i="9"/>
  <c r="B115" i="9" s="1"/>
  <c r="H114" i="9"/>
  <c r="G114" i="9"/>
  <c r="F114" i="9"/>
  <c r="E114" i="9"/>
  <c r="H113" i="9"/>
  <c r="G113" i="9"/>
  <c r="E113" i="9" s="1"/>
  <c r="B113" i="9" s="1"/>
  <c r="F113" i="9"/>
  <c r="H112" i="9"/>
  <c r="G112" i="9"/>
  <c r="E112" i="9" s="1"/>
  <c r="B112" i="9" s="1"/>
  <c r="F112" i="9"/>
  <c r="H111" i="9"/>
  <c r="E111" i="9" s="1"/>
  <c r="B111" i="9" s="1"/>
  <c r="G111" i="9"/>
  <c r="F111" i="9"/>
  <c r="H110" i="9"/>
  <c r="G110" i="9"/>
  <c r="F110" i="9"/>
  <c r="E110" i="9"/>
  <c r="B110" i="9" s="1"/>
  <c r="H109" i="9"/>
  <c r="G109" i="9"/>
  <c r="F109" i="9"/>
  <c r="E109" i="9"/>
  <c r="B109" i="9" s="1"/>
  <c r="H108" i="9"/>
  <c r="G108" i="9"/>
  <c r="E108" i="9" s="1"/>
  <c r="B108" i="9" s="1"/>
  <c r="F108" i="9"/>
  <c r="H107" i="9"/>
  <c r="G107" i="9"/>
  <c r="E107" i="9" s="1"/>
  <c r="B107" i="9" s="1"/>
  <c r="F107" i="9"/>
  <c r="H106" i="9"/>
  <c r="G106" i="9"/>
  <c r="F106" i="9"/>
  <c r="E106" i="9"/>
  <c r="B106" i="9" s="1"/>
  <c r="H105" i="9"/>
  <c r="G105" i="9"/>
  <c r="F105" i="9"/>
  <c r="E105" i="9"/>
  <c r="B105" i="9" s="1"/>
  <c r="H104" i="9"/>
  <c r="G104" i="9"/>
  <c r="E104" i="9" s="1"/>
  <c r="B104" i="9" s="1"/>
  <c r="F104" i="9"/>
  <c r="H103" i="9"/>
  <c r="G103" i="9"/>
  <c r="E103" i="9" s="1"/>
  <c r="B103" i="9" s="1"/>
  <c r="F103" i="9"/>
  <c r="H102" i="9"/>
  <c r="G102" i="9"/>
  <c r="F102" i="9"/>
  <c r="E102" i="9"/>
  <c r="B102" i="9" s="1"/>
  <c r="H101" i="9"/>
  <c r="G101" i="9"/>
  <c r="F101" i="9"/>
  <c r="E101" i="9"/>
  <c r="B101" i="9" s="1"/>
  <c r="H100" i="9"/>
  <c r="G100" i="9"/>
  <c r="E100" i="9" s="1"/>
  <c r="B100" i="9" s="1"/>
  <c r="F100" i="9"/>
  <c r="H99" i="9"/>
  <c r="G99" i="9"/>
  <c r="E99" i="9" s="1"/>
  <c r="B99" i="9" s="1"/>
  <c r="F99" i="9"/>
  <c r="H98" i="9"/>
  <c r="G98" i="9"/>
  <c r="F98" i="9"/>
  <c r="E98" i="9"/>
  <c r="B98" i="9" s="1"/>
  <c r="H97" i="9"/>
  <c r="G97" i="9"/>
  <c r="F97" i="9"/>
  <c r="E97" i="9"/>
  <c r="B97" i="9" s="1"/>
  <c r="H96" i="9"/>
  <c r="G96" i="9"/>
  <c r="E96" i="9" s="1"/>
  <c r="B96" i="9" s="1"/>
  <c r="F96" i="9"/>
  <c r="H95" i="9"/>
  <c r="G95" i="9"/>
  <c r="E95" i="9" s="1"/>
  <c r="B95" i="9" s="1"/>
  <c r="F95" i="9"/>
  <c r="H94" i="9"/>
  <c r="G94" i="9"/>
  <c r="F94" i="9"/>
  <c r="E94" i="9"/>
  <c r="B94" i="9" s="1"/>
  <c r="H93" i="9"/>
  <c r="G93" i="9"/>
  <c r="F93" i="9"/>
  <c r="E93" i="9"/>
  <c r="B93" i="9" s="1"/>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G70" i="9"/>
  <c r="E70" i="9" s="1"/>
  <c r="B70" i="9" s="1"/>
  <c r="F70" i="9"/>
  <c r="H69" i="9"/>
  <c r="G69" i="9"/>
  <c r="F69" i="9"/>
  <c r="E69" i="9"/>
  <c r="B69" i="9" s="1"/>
  <c r="H68" i="9"/>
  <c r="G68" i="9"/>
  <c r="F68" i="9"/>
  <c r="E68" i="9"/>
  <c r="B68" i="9" s="1"/>
  <c r="H67" i="9"/>
  <c r="G67" i="9"/>
  <c r="F67" i="9"/>
  <c r="H66" i="9"/>
  <c r="G66" i="9"/>
  <c r="E66" i="9" s="1"/>
  <c r="B66" i="9" s="1"/>
  <c r="F66" i="9"/>
  <c r="H65" i="9"/>
  <c r="G65" i="9"/>
  <c r="F65" i="9"/>
  <c r="E65" i="9"/>
  <c r="B65" i="9" s="1"/>
  <c r="H64" i="9"/>
  <c r="E64" i="9" s="1"/>
  <c r="B64" i="9" s="1"/>
  <c r="G64" i="9"/>
  <c r="F64" i="9"/>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E55" i="9" s="1"/>
  <c r="B55" i="9" s="1"/>
  <c r="F55" i="9"/>
  <c r="H54" i="9"/>
  <c r="G54" i="9"/>
  <c r="F54" i="9"/>
  <c r="H53" i="9"/>
  <c r="E53" i="9" s="1"/>
  <c r="B53" i="9" s="1"/>
  <c r="G53" i="9"/>
  <c r="F53" i="9"/>
  <c r="H52" i="9"/>
  <c r="E52" i="9" s="1"/>
  <c r="B52" i="9" s="1"/>
  <c r="G52" i="9"/>
  <c r="F52" i="9"/>
  <c r="H51" i="9"/>
  <c r="G51" i="9"/>
  <c r="E51" i="9" s="1"/>
  <c r="B51" i="9" s="1"/>
  <c r="F51" i="9"/>
  <c r="H50" i="9"/>
  <c r="G50" i="9"/>
  <c r="E50" i="9" s="1"/>
  <c r="B50" i="9" s="1"/>
  <c r="F50" i="9"/>
  <c r="H49" i="9"/>
  <c r="G49" i="9"/>
  <c r="F49" i="9"/>
  <c r="E49" i="9"/>
  <c r="B49" i="9" s="1"/>
  <c r="H48" i="9"/>
  <c r="G48" i="9"/>
  <c r="F48" i="9"/>
  <c r="E48" i="9"/>
  <c r="B48" i="9" s="1"/>
  <c r="H47" i="9"/>
  <c r="G47" i="9"/>
  <c r="E47" i="9" s="1"/>
  <c r="B47" i="9" s="1"/>
  <c r="F47" i="9"/>
  <c r="H46" i="9"/>
  <c r="G46" i="9"/>
  <c r="E46" i="9" s="1"/>
  <c r="B46" i="9" s="1"/>
  <c r="F46" i="9"/>
  <c r="H45" i="9"/>
  <c r="G45" i="9"/>
  <c r="F45" i="9"/>
  <c r="E45" i="9"/>
  <c r="B45" i="9" s="1"/>
  <c r="H44" i="9"/>
  <c r="G44" i="9"/>
  <c r="E44" i="9" s="1"/>
  <c r="B44" i="9" s="1"/>
  <c r="F44" i="9"/>
  <c r="H43" i="9"/>
  <c r="G43" i="9"/>
  <c r="E43" i="9" s="1"/>
  <c r="B43" i="9" s="1"/>
  <c r="F43" i="9"/>
  <c r="H42" i="9"/>
  <c r="G42" i="9"/>
  <c r="E42" i="9" s="1"/>
  <c r="B42" i="9" s="1"/>
  <c r="F42" i="9"/>
  <c r="H41" i="9"/>
  <c r="E41" i="9" s="1"/>
  <c r="B41" i="9" s="1"/>
  <c r="G41" i="9"/>
  <c r="F41" i="9"/>
  <c r="H40" i="9"/>
  <c r="G40" i="9"/>
  <c r="F40" i="9"/>
  <c r="E40" i="9"/>
  <c r="B40" i="9" s="1"/>
  <c r="H39" i="9"/>
  <c r="G39" i="9"/>
  <c r="E39" i="9" s="1"/>
  <c r="B39" i="9" s="1"/>
  <c r="F39" i="9"/>
  <c r="H38" i="9"/>
  <c r="E38" i="9" s="1"/>
  <c r="B38" i="9" s="1"/>
  <c r="G38" i="9"/>
  <c r="F38" i="9"/>
  <c r="H37" i="9"/>
  <c r="G37" i="9"/>
  <c r="E37" i="9" s="1"/>
  <c r="B37" i="9" s="1"/>
  <c r="F37" i="9"/>
  <c r="H36" i="9"/>
  <c r="G36" i="9"/>
  <c r="E36" i="9" s="1"/>
  <c r="B36" i="9" s="1"/>
  <c r="F36" i="9"/>
  <c r="H35" i="9"/>
  <c r="E35" i="9" s="1"/>
  <c r="B35" i="9" s="1"/>
  <c r="G35" i="9"/>
  <c r="F35" i="9"/>
  <c r="H34" i="9"/>
  <c r="G34" i="9"/>
  <c r="F34" i="9"/>
  <c r="E34" i="9"/>
  <c r="B34" i="9" s="1"/>
  <c r="H33" i="9"/>
  <c r="G33" i="9"/>
  <c r="E33" i="9" s="1"/>
  <c r="B33" i="9" s="1"/>
  <c r="F33" i="9"/>
  <c r="H32" i="9"/>
  <c r="G32" i="9"/>
  <c r="E32" i="9" s="1"/>
  <c r="B32" i="9" s="1"/>
  <c r="F32" i="9"/>
  <c r="H31" i="9"/>
  <c r="G31" i="9"/>
  <c r="E31" i="9" s="1"/>
  <c r="B31" i="9" s="1"/>
  <c r="F31" i="9"/>
  <c r="H30" i="9"/>
  <c r="E30" i="9" s="1"/>
  <c r="B30" i="9" s="1"/>
  <c r="G30" i="9"/>
  <c r="F30" i="9"/>
  <c r="H29" i="9"/>
  <c r="E29" i="9" s="1"/>
  <c r="B29" i="9" s="1"/>
  <c r="G29" i="9"/>
  <c r="F29" i="9"/>
  <c r="H28" i="9"/>
  <c r="G28" i="9"/>
  <c r="E28" i="9" s="1"/>
  <c r="B28" i="9" s="1"/>
  <c r="F28" i="9"/>
  <c r="H27" i="9"/>
  <c r="G27" i="9"/>
  <c r="E27" i="9" s="1"/>
  <c r="B27" i="9" s="1"/>
  <c r="F27" i="9"/>
  <c r="H26" i="9"/>
  <c r="E26" i="9" s="1"/>
  <c r="B26" i="9" s="1"/>
  <c r="G26" i="9"/>
  <c r="F26" i="9"/>
  <c r="H25" i="9"/>
  <c r="E25" i="9" s="1"/>
  <c r="B25" i="9" s="1"/>
  <c r="G25" i="9"/>
  <c r="F25" i="9"/>
  <c r="F24" i="9"/>
  <c r="F4" i="9"/>
  <c r="O3" i="9"/>
  <c r="G296" i="9" s="1"/>
  <c r="E296" i="9" s="1"/>
  <c r="I3" i="9"/>
  <c r="H3" i="9"/>
  <c r="G3" i="9"/>
  <c r="D104" i="8"/>
  <c r="D97" i="8"/>
  <c r="D92" i="8"/>
  <c r="D87" i="8"/>
  <c r="D82" i="8"/>
  <c r="D77" i="8"/>
  <c r="D72" i="8"/>
  <c r="D67" i="8"/>
  <c r="D62" i="8"/>
  <c r="D57" i="8"/>
  <c r="D51" i="8" s="1"/>
  <c r="D52" i="8"/>
  <c r="D46" i="8"/>
  <c r="D45" i="8" s="1"/>
  <c r="D37" i="8"/>
  <c r="D27" i="8"/>
  <c r="D25" i="8" s="1"/>
  <c r="C1601" i="1" s="1"/>
  <c r="G1601" i="1" s="1"/>
  <c r="D18" i="8"/>
  <c r="C1594" i="1" s="1"/>
  <c r="D8" i="8"/>
  <c r="D6" i="8" s="1"/>
  <c r="C1582" i="1" s="1"/>
  <c r="E44" i="7"/>
  <c r="D44" i="7"/>
  <c r="E39" i="7"/>
  <c r="D39" i="7"/>
  <c r="D38" i="7" s="1"/>
  <c r="E38" i="7"/>
  <c r="E30" i="7"/>
  <c r="D30" i="7"/>
  <c r="D22" i="7" s="1"/>
  <c r="E23" i="7"/>
  <c r="E22" i="7" s="1"/>
  <c r="D23" i="7"/>
  <c r="E14" i="7"/>
  <c r="D14" i="7"/>
  <c r="E7" i="7"/>
  <c r="D7" i="7"/>
  <c r="D6"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F253" i="5"/>
  <c r="F252" i="5"/>
  <c r="E251" i="5"/>
  <c r="E250" i="5" s="1"/>
  <c r="I25" i="3" s="1"/>
  <c r="D251" i="5"/>
  <c r="F251"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9" i="5" s="1"/>
  <c r="F217" i="5"/>
  <c r="F216" i="5"/>
  <c r="F215" i="5"/>
  <c r="F214" i="5"/>
  <c r="F213" i="5"/>
  <c r="F212" i="5"/>
  <c r="F211" i="5"/>
  <c r="E210" i="5"/>
  <c r="D210" i="5"/>
  <c r="F210" i="5" s="1"/>
  <c r="F209" i="5"/>
  <c r="F208" i="5"/>
  <c r="F207" i="5"/>
  <c r="F206" i="5"/>
  <c r="F205" i="5"/>
  <c r="F204" i="5"/>
  <c r="F203" i="5"/>
  <c r="E203" i="5"/>
  <c r="D203" i="5"/>
  <c r="E202" i="5"/>
  <c r="H337" i="9" s="1"/>
  <c r="D202" i="5"/>
  <c r="G337" i="9" s="1"/>
  <c r="F201" i="5"/>
  <c r="F200" i="5"/>
  <c r="F199" i="5"/>
  <c r="F198" i="5"/>
  <c r="F197" i="5"/>
  <c r="E196" i="5"/>
  <c r="H336" i="9" s="1"/>
  <c r="D196" i="5"/>
  <c r="G336" i="9" s="1"/>
  <c r="F195" i="5"/>
  <c r="F194" i="5"/>
  <c r="F193" i="5"/>
  <c r="F192" i="5"/>
  <c r="F191" i="5"/>
  <c r="F190" i="5"/>
  <c r="F189" i="5"/>
  <c r="F188" i="5"/>
  <c r="F187" i="5"/>
  <c r="F186" i="5"/>
  <c r="F185" i="5"/>
  <c r="E185" i="5"/>
  <c r="D185" i="5"/>
  <c r="F184" i="5"/>
  <c r="F183" i="5"/>
  <c r="F182" i="5"/>
  <c r="F181" i="5"/>
  <c r="E180" i="5"/>
  <c r="E177" i="5" s="1"/>
  <c r="D180" i="5"/>
  <c r="D177"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7" i="5" s="1"/>
  <c r="F149" i="5"/>
  <c r="F148" i="5"/>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F127" i="5"/>
  <c r="E127" i="5"/>
  <c r="D127" i="5"/>
  <c r="F126" i="5"/>
  <c r="F125" i="5"/>
  <c r="F124" i="5"/>
  <c r="F123" i="5"/>
  <c r="F122" i="5"/>
  <c r="F121" i="5"/>
  <c r="E120" i="5"/>
  <c r="D120" i="5"/>
  <c r="F120"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D88" i="5"/>
  <c r="F88" i="5" s="1"/>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2" i="5"/>
  <c r="E12" i="5"/>
  <c r="E7" i="5" s="1"/>
  <c r="D12"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E630" i="4"/>
  <c r="E629" i="4" s="1"/>
  <c r="D630" i="4"/>
  <c r="F630" i="4" s="1"/>
  <c r="F628" i="4"/>
  <c r="F627" i="4"/>
  <c r="F626" i="4"/>
  <c r="F625" i="4"/>
  <c r="F624" i="4"/>
  <c r="F623" i="4"/>
  <c r="F622" i="4"/>
  <c r="F621" i="4"/>
  <c r="E621" i="4"/>
  <c r="D621" i="4"/>
  <c r="F620" i="4"/>
  <c r="F619" i="4"/>
  <c r="F618" i="4"/>
  <c r="F617" i="4"/>
  <c r="E616" i="4"/>
  <c r="D616" i="4"/>
  <c r="F616" i="4" s="1"/>
  <c r="F615" i="4"/>
  <c r="F614" i="4"/>
  <c r="F613" i="4"/>
  <c r="F612" i="4"/>
  <c r="F611" i="4"/>
  <c r="F610" i="4"/>
  <c r="E609" i="4"/>
  <c r="F609" i="4" s="1"/>
  <c r="D609" i="4"/>
  <c r="F608" i="4"/>
  <c r="F607" i="4"/>
  <c r="E607" i="4"/>
  <c r="H156" i="9" s="1"/>
  <c r="D607" i="4"/>
  <c r="G156" i="9" s="1"/>
  <c r="F606" i="4"/>
  <c r="F605" i="4"/>
  <c r="F604" i="4"/>
  <c r="E603" i="4"/>
  <c r="D603" i="4"/>
  <c r="F603" i="4" s="1"/>
  <c r="F602" i="4"/>
  <c r="F601" i="4"/>
  <c r="F600" i="4"/>
  <c r="F599" i="4"/>
  <c r="F598" i="4"/>
  <c r="E598" i="4"/>
  <c r="D598" i="4"/>
  <c r="D597" i="4" s="1"/>
  <c r="E597" i="4"/>
  <c r="D591" i="1" s="1"/>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F581" i="4"/>
  <c r="E581" i="4"/>
  <c r="D581" i="4"/>
  <c r="F580" i="4"/>
  <c r="F579" i="4"/>
  <c r="F578" i="4"/>
  <c r="E578" i="4"/>
  <c r="D578" i="4"/>
  <c r="F577" i="4"/>
  <c r="F576" i="4"/>
  <c r="E575" i="4"/>
  <c r="D575" i="4"/>
  <c r="F575" i="4" s="1"/>
  <c r="F574" i="4"/>
  <c r="F573" i="4"/>
  <c r="E572" i="4"/>
  <c r="E571" i="4" s="1"/>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6" i="4" s="1"/>
  <c r="F534" i="4"/>
  <c r="F533" i="4"/>
  <c r="E532" i="4"/>
  <c r="D532" i="4"/>
  <c r="F532" i="4" s="1"/>
  <c r="F531" i="4"/>
  <c r="F530" i="4"/>
  <c r="F529" i="4"/>
  <c r="E529" i="4"/>
  <c r="D529" i="4"/>
  <c r="F528" i="4"/>
  <c r="F527" i="4"/>
  <c r="F526" i="4"/>
  <c r="E526" i="4"/>
  <c r="D526" i="4"/>
  <c r="F525" i="4"/>
  <c r="F524" i="4"/>
  <c r="E523" i="4"/>
  <c r="E522" i="4" s="1"/>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D491" i="4" s="1"/>
  <c r="F491" i="4" s="1"/>
  <c r="E491" i="4"/>
  <c r="F490" i="4"/>
  <c r="F489" i="4"/>
  <c r="F488" i="4"/>
  <c r="E488" i="4"/>
  <c r="D488" i="4"/>
  <c r="F487" i="4"/>
  <c r="F486" i="4"/>
  <c r="E485" i="4"/>
  <c r="D485" i="4"/>
  <c r="F485" i="4" s="1"/>
  <c r="F484" i="4"/>
  <c r="F483" i="4"/>
  <c r="F482" i="4"/>
  <c r="F481" i="4"/>
  <c r="F480" i="4"/>
  <c r="E480" i="4"/>
  <c r="D480" i="4"/>
  <c r="D479" i="4" s="1"/>
  <c r="F479" i="4" s="1"/>
  <c r="E479" i="4"/>
  <c r="F478" i="4"/>
  <c r="F477" i="4"/>
  <c r="F476" i="4"/>
  <c r="E476" i="4"/>
  <c r="D476" i="4"/>
  <c r="F475" i="4"/>
  <c r="F474" i="4"/>
  <c r="E473" i="4"/>
  <c r="D473" i="4"/>
  <c r="F473" i="4" s="1"/>
  <c r="F472" i="4"/>
  <c r="F471" i="4"/>
  <c r="E470" i="4"/>
  <c r="D470" i="4"/>
  <c r="F470" i="4" s="1"/>
  <c r="F469" i="4"/>
  <c r="F468" i="4"/>
  <c r="F467" i="4"/>
  <c r="E467" i="4"/>
  <c r="E466" i="4" s="1"/>
  <c r="D467"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E431" i="4"/>
  <c r="E430" i="4" s="1"/>
  <c r="E428" i="4"/>
  <c r="D428" i="4"/>
  <c r="F428" i="4" s="1"/>
  <c r="F427" i="4"/>
  <c r="E427" i="4"/>
  <c r="E648" i="4" s="1"/>
  <c r="D642" i="1" s="1"/>
  <c r="D427" i="4"/>
  <c r="D648" i="4" s="1"/>
  <c r="F426" i="4"/>
  <c r="E426" i="4"/>
  <c r="D421" i="1" s="1"/>
  <c r="G421" i="1" s="1"/>
  <c r="D426" i="4"/>
  <c r="D647" i="4" s="1"/>
  <c r="F647" i="4" s="1"/>
  <c r="F421" i="4"/>
  <c r="F420" i="4"/>
  <c r="F419" i="4"/>
  <c r="F416" i="4"/>
  <c r="F415" i="4"/>
  <c r="F414" i="4"/>
  <c r="F413" i="4"/>
  <c r="F412" i="4"/>
  <c r="E412" i="4"/>
  <c r="D412" i="4"/>
  <c r="F411" i="4"/>
  <c r="F410" i="4"/>
  <c r="E410" i="4"/>
  <c r="D410" i="4"/>
  <c r="F409" i="4"/>
  <c r="F408" i="4"/>
  <c r="F407" i="4"/>
  <c r="E407" i="4"/>
  <c r="D407" i="4"/>
  <c r="D406" i="4" s="1"/>
  <c r="F406" i="4" s="1"/>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F374" i="4" s="1"/>
  <c r="D374" i="4"/>
  <c r="D373" i="4"/>
  <c r="F372" i="4"/>
  <c r="F371" i="4"/>
  <c r="F370" i="4"/>
  <c r="F369" i="4"/>
  <c r="F368" i="4"/>
  <c r="F367" i="4"/>
  <c r="F366" i="4"/>
  <c r="E366" i="4"/>
  <c r="D366" i="4"/>
  <c r="F365" i="4"/>
  <c r="F364" i="4"/>
  <c r="F363" i="4"/>
  <c r="E362" i="4"/>
  <c r="E361" i="4" s="1"/>
  <c r="D362" i="4"/>
  <c r="F362" i="4" s="1"/>
  <c r="F359" i="4"/>
  <c r="F358" i="4"/>
  <c r="E358" i="4"/>
  <c r="D358" i="4"/>
  <c r="F357" i="4"/>
  <c r="F356" i="4"/>
  <c r="F355" i="4"/>
  <c r="E355" i="4"/>
  <c r="D355" i="4"/>
  <c r="D354" i="4" s="1"/>
  <c r="F354" i="4" s="1"/>
  <c r="E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F322" i="4" s="1"/>
  <c r="D322" i="4"/>
  <c r="D321" i="4"/>
  <c r="F320" i="4"/>
  <c r="F319" i="4"/>
  <c r="F318" i="4"/>
  <c r="F317" i="4"/>
  <c r="F316" i="4"/>
  <c r="F315" i="4"/>
  <c r="F314" i="4"/>
  <c r="E314" i="4"/>
  <c r="D314" i="4"/>
  <c r="F313" i="4"/>
  <c r="F312" i="4"/>
  <c r="F311" i="4"/>
  <c r="E310" i="4"/>
  <c r="E309" i="4" s="1"/>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69" i="1" s="1"/>
  <c r="D274" i="4"/>
  <c r="F272" i="4"/>
  <c r="F271" i="4"/>
  <c r="F270" i="4"/>
  <c r="E269" i="4"/>
  <c r="F269" i="4" s="1"/>
  <c r="D269" i="4"/>
  <c r="F268" i="4"/>
  <c r="F267" i="4"/>
  <c r="F266" i="4"/>
  <c r="F265" i="4"/>
  <c r="F264" i="4"/>
  <c r="F263" i="4"/>
  <c r="E263" i="4"/>
  <c r="E262" i="4" s="1"/>
  <c r="D263"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E230" i="4" s="1"/>
  <c r="D231" i="4"/>
  <c r="F231" i="4" s="1"/>
  <c r="F229" i="4"/>
  <c r="F228" i="4"/>
  <c r="F227" i="4"/>
  <c r="F226" i="4"/>
  <c r="F225" i="4"/>
  <c r="E225" i="4"/>
  <c r="D225" i="4"/>
  <c r="F224" i="4"/>
  <c r="F223" i="4"/>
  <c r="F222" i="4"/>
  <c r="E222" i="4"/>
  <c r="D222" i="4"/>
  <c r="D221" i="4" s="1"/>
  <c r="F221" i="4" s="1"/>
  <c r="E221" i="4"/>
  <c r="F220" i="4"/>
  <c r="F219" i="4"/>
  <c r="F218" i="4"/>
  <c r="F217" i="4"/>
  <c r="E216" i="4"/>
  <c r="D212" i="1" s="1"/>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70" i="4" s="1"/>
  <c r="F169" i="4"/>
  <c r="F168" i="4"/>
  <c r="F167" i="4"/>
  <c r="F166" i="4"/>
  <c r="E165" i="4"/>
  <c r="D165" i="4"/>
  <c r="F165" i="4" s="1"/>
  <c r="F163" i="4"/>
  <c r="F162" i="4"/>
  <c r="F161" i="4"/>
  <c r="E160" i="4"/>
  <c r="D160" i="4"/>
  <c r="F160" i="4" s="1"/>
  <c r="F159" i="4"/>
  <c r="F158" i="4"/>
  <c r="F157" i="4"/>
  <c r="F156" i="4"/>
  <c r="F155" i="4"/>
  <c r="E154" i="4"/>
  <c r="D154" i="4"/>
  <c r="F154" i="4" s="1"/>
  <c r="F151" i="4"/>
  <c r="F150" i="4"/>
  <c r="F149" i="4"/>
  <c r="F148" i="4"/>
  <c r="F147" i="4"/>
  <c r="F146" i="4"/>
  <c r="F145" i="4"/>
  <c r="F144" i="4"/>
  <c r="F143" i="4"/>
  <c r="F142" i="4"/>
  <c r="E141" i="4"/>
  <c r="E140" i="4" s="1"/>
  <c r="D141" i="4"/>
  <c r="F141" i="4" s="1"/>
  <c r="F139" i="4"/>
  <c r="F138" i="4"/>
  <c r="F137" i="4"/>
  <c r="F136" i="4"/>
  <c r="F135" i="4"/>
  <c r="E135" i="4"/>
  <c r="E134" i="4" s="1"/>
  <c r="D135" i="4"/>
  <c r="D134" i="4"/>
  <c r="F134" i="4" s="1"/>
  <c r="F133" i="4"/>
  <c r="F132" i="4"/>
  <c r="F131" i="4"/>
  <c r="F130" i="4"/>
  <c r="E129" i="4"/>
  <c r="D129" i="4"/>
  <c r="F129" i="4" s="1"/>
  <c r="F128" i="4"/>
  <c r="F127" i="4"/>
  <c r="E126" i="4"/>
  <c r="E125" i="4" s="1"/>
  <c r="D126" i="4"/>
  <c r="F126" i="4" s="1"/>
  <c r="F124" i="4"/>
  <c r="F123" i="4"/>
  <c r="F122" i="4"/>
  <c r="F121" i="4"/>
  <c r="E120" i="4"/>
  <c r="F120" i="4" s="1"/>
  <c r="D120" i="4"/>
  <c r="F119" i="4"/>
  <c r="F118" i="4"/>
  <c r="F117" i="4"/>
  <c r="F116" i="4"/>
  <c r="F115" i="4"/>
  <c r="F114" i="4"/>
  <c r="F113" i="4"/>
  <c r="E112" i="4"/>
  <c r="D112" i="4"/>
  <c r="F112" i="4" s="1"/>
  <c r="F111" i="4"/>
  <c r="F110" i="4"/>
  <c r="F109" i="4"/>
  <c r="F108" i="4"/>
  <c r="E107" i="4"/>
  <c r="E106" i="4" s="1"/>
  <c r="D102" i="1" s="1"/>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4" i="1" s="1"/>
  <c r="D58" i="4"/>
  <c r="F58" i="4" s="1"/>
  <c r="F57" i="4"/>
  <c r="F56" i="4"/>
  <c r="F55" i="4"/>
  <c r="F54" i="4"/>
  <c r="E53" i="4"/>
  <c r="D53" i="4"/>
  <c r="F53" i="4" s="1"/>
  <c r="F52" i="4"/>
  <c r="F51" i="4"/>
  <c r="E50" i="4"/>
  <c r="D50" i="4"/>
  <c r="F50" i="4" s="1"/>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I34" i="3"/>
  <c r="G34" i="3"/>
  <c r="B34" i="3"/>
  <c r="G33" i="3"/>
  <c r="B33" i="3"/>
  <c r="G31" i="3"/>
  <c r="B31" i="3"/>
  <c r="I30"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C1682" i="1"/>
  <c r="G1682" i="1" s="1"/>
  <c r="H1681" i="1"/>
  <c r="C1681" i="1"/>
  <c r="G1681" i="1" s="1"/>
  <c r="H1680" i="1"/>
  <c r="G1680" i="1"/>
  <c r="C1680" i="1"/>
  <c r="C1679" i="1"/>
  <c r="C1678" i="1"/>
  <c r="G1678" i="1" s="1"/>
  <c r="H1677" i="1"/>
  <c r="C1677" i="1"/>
  <c r="G1677" i="1" s="1"/>
  <c r="H1676" i="1"/>
  <c r="G1676" i="1"/>
  <c r="C1676" i="1"/>
  <c r="C1675" i="1"/>
  <c r="C1674" i="1"/>
  <c r="G1674" i="1" s="1"/>
  <c r="H1673" i="1"/>
  <c r="C1673" i="1"/>
  <c r="G1673" i="1" s="1"/>
  <c r="H1672" i="1"/>
  <c r="G1672" i="1"/>
  <c r="C1672" i="1"/>
  <c r="C1671" i="1"/>
  <c r="C1670" i="1"/>
  <c r="G1670" i="1" s="1"/>
  <c r="H1669" i="1"/>
  <c r="C1669" i="1"/>
  <c r="G1669" i="1" s="1"/>
  <c r="H1668" i="1"/>
  <c r="G1668" i="1"/>
  <c r="C1668" i="1"/>
  <c r="C1667" i="1"/>
  <c r="C1666" i="1"/>
  <c r="G1666" i="1" s="1"/>
  <c r="H1665" i="1"/>
  <c r="C1665" i="1"/>
  <c r="G1665" i="1" s="1"/>
  <c r="H1664" i="1"/>
  <c r="G1664" i="1"/>
  <c r="C1664" i="1"/>
  <c r="C1663" i="1"/>
  <c r="C1662" i="1"/>
  <c r="G1662" i="1" s="1"/>
  <c r="H1661" i="1"/>
  <c r="C1661" i="1"/>
  <c r="G1661" i="1" s="1"/>
  <c r="H1660" i="1"/>
  <c r="G1660" i="1"/>
  <c r="C1660" i="1"/>
  <c r="C1659" i="1"/>
  <c r="C1658" i="1"/>
  <c r="G1658" i="1" s="1"/>
  <c r="H1657" i="1"/>
  <c r="C1657" i="1"/>
  <c r="G1657" i="1" s="1"/>
  <c r="H1656" i="1"/>
  <c r="G1656" i="1"/>
  <c r="C1656" i="1"/>
  <c r="C1655" i="1"/>
  <c r="C1654" i="1"/>
  <c r="G1654" i="1" s="1"/>
  <c r="H1653" i="1"/>
  <c r="C1653" i="1"/>
  <c r="G1653" i="1" s="1"/>
  <c r="H1652" i="1"/>
  <c r="G1652" i="1"/>
  <c r="C1652" i="1"/>
  <c r="C1651" i="1"/>
  <c r="C1650" i="1"/>
  <c r="G1650" i="1" s="1"/>
  <c r="H1649" i="1"/>
  <c r="C1649" i="1"/>
  <c r="G1649" i="1" s="1"/>
  <c r="H1648" i="1"/>
  <c r="G1648" i="1"/>
  <c r="C1648" i="1"/>
  <c r="C1647" i="1"/>
  <c r="C1646" i="1"/>
  <c r="G1646" i="1" s="1"/>
  <c r="H1645" i="1"/>
  <c r="C1645" i="1"/>
  <c r="G1645" i="1" s="1"/>
  <c r="H1644" i="1"/>
  <c r="G1644" i="1"/>
  <c r="C1644" i="1"/>
  <c r="C1643" i="1"/>
  <c r="C1642" i="1"/>
  <c r="G1642" i="1" s="1"/>
  <c r="H1641" i="1"/>
  <c r="C1641" i="1"/>
  <c r="G1641" i="1" s="1"/>
  <c r="H1640" i="1"/>
  <c r="G1640" i="1"/>
  <c r="C1640" i="1"/>
  <c r="C1639" i="1"/>
  <c r="C1638" i="1"/>
  <c r="G1638" i="1" s="1"/>
  <c r="H1637" i="1"/>
  <c r="C1637" i="1"/>
  <c r="G1637" i="1" s="1"/>
  <c r="H1636" i="1"/>
  <c r="G1636" i="1"/>
  <c r="C1636" i="1"/>
  <c r="C1635" i="1"/>
  <c r="C1634" i="1"/>
  <c r="G1634" i="1" s="1"/>
  <c r="H1633" i="1"/>
  <c r="C1633" i="1"/>
  <c r="G1633" i="1" s="1"/>
  <c r="H1632" i="1"/>
  <c r="G1632" i="1"/>
  <c r="C1632" i="1"/>
  <c r="C1631" i="1"/>
  <c r="C1630" i="1"/>
  <c r="G1630" i="1" s="1"/>
  <c r="H1629" i="1"/>
  <c r="C1629" i="1"/>
  <c r="G1629" i="1" s="1"/>
  <c r="H1628" i="1"/>
  <c r="G1628" i="1"/>
  <c r="C1628" i="1"/>
  <c r="C1627" i="1"/>
  <c r="C1626" i="1"/>
  <c r="G1626" i="1" s="1"/>
  <c r="H1625" i="1"/>
  <c r="C1625" i="1"/>
  <c r="G1625" i="1" s="1"/>
  <c r="H1624" i="1"/>
  <c r="G1624" i="1"/>
  <c r="C1624" i="1"/>
  <c r="G1623" i="1"/>
  <c r="C1623" i="1"/>
  <c r="H1623" i="1" s="1"/>
  <c r="C1622" i="1"/>
  <c r="G1619" i="1"/>
  <c r="C1619" i="1"/>
  <c r="H1619" i="1" s="1"/>
  <c r="C1618" i="1"/>
  <c r="C1617" i="1"/>
  <c r="G1617" i="1" s="1"/>
  <c r="H1616" i="1"/>
  <c r="G1616" i="1"/>
  <c r="C1616" i="1"/>
  <c r="G1615" i="1"/>
  <c r="C1615" i="1"/>
  <c r="H1615" i="1" s="1"/>
  <c r="C1614" i="1"/>
  <c r="C1613" i="1"/>
  <c r="G1613" i="1" s="1"/>
  <c r="H1612" i="1"/>
  <c r="C1612" i="1"/>
  <c r="G1612" i="1" s="1"/>
  <c r="G1611" i="1"/>
  <c r="C1611" i="1"/>
  <c r="H1611" i="1" s="1"/>
  <c r="C1610" i="1"/>
  <c r="C1609" i="1"/>
  <c r="G1609" i="1" s="1"/>
  <c r="H1608" i="1"/>
  <c r="G1608" i="1"/>
  <c r="C1608" i="1"/>
  <c r="G1607" i="1"/>
  <c r="C1607" i="1"/>
  <c r="H1607" i="1" s="1"/>
  <c r="C1606" i="1"/>
  <c r="C1605" i="1"/>
  <c r="G1605" i="1" s="1"/>
  <c r="H1604" i="1"/>
  <c r="C1604" i="1"/>
  <c r="G1604" i="1" s="1"/>
  <c r="C1602" i="1"/>
  <c r="H1600" i="1"/>
  <c r="G1600" i="1"/>
  <c r="C1600" i="1"/>
  <c r="C1599" i="1"/>
  <c r="H1599" i="1" s="1"/>
  <c r="C1598" i="1"/>
  <c r="H1597" i="1"/>
  <c r="C1597" i="1"/>
  <c r="G1597" i="1" s="1"/>
  <c r="H1596" i="1"/>
  <c r="G1596" i="1"/>
  <c r="C1596" i="1"/>
  <c r="C1595" i="1"/>
  <c r="H1595" i="1" s="1"/>
  <c r="C1593" i="1"/>
  <c r="G1593" i="1" s="1"/>
  <c r="H1592" i="1"/>
  <c r="G1592" i="1"/>
  <c r="C1592" i="1"/>
  <c r="C1591" i="1"/>
  <c r="H1591" i="1" s="1"/>
  <c r="C1590" i="1"/>
  <c r="H1589" i="1"/>
  <c r="C1589" i="1"/>
  <c r="G1589" i="1" s="1"/>
  <c r="H1588" i="1"/>
  <c r="G1588" i="1"/>
  <c r="C1588" i="1"/>
  <c r="C1587" i="1"/>
  <c r="H1587" i="1" s="1"/>
  <c r="C1586" i="1"/>
  <c r="C1585" i="1"/>
  <c r="G1585" i="1" s="1"/>
  <c r="C1583" i="1"/>
  <c r="H1583" i="1" s="1"/>
  <c r="C1581" i="1"/>
  <c r="H1581" i="1" s="1"/>
  <c r="J1580" i="1"/>
  <c r="D1580" i="1"/>
  <c r="C1580" i="1"/>
  <c r="H1579" i="1"/>
  <c r="G1579" i="1"/>
  <c r="D1579" i="1"/>
  <c r="C1579" i="1"/>
  <c r="J1579" i="1" s="1"/>
  <c r="J1578" i="1"/>
  <c r="D1578" i="1"/>
  <c r="C1578" i="1"/>
  <c r="H1577" i="1"/>
  <c r="G1577" i="1"/>
  <c r="D1577" i="1"/>
  <c r="C1577" i="1"/>
  <c r="J1577" i="1" s="1"/>
  <c r="H1576" i="1"/>
  <c r="G1576" i="1"/>
  <c r="D1576" i="1"/>
  <c r="C1576" i="1"/>
  <c r="J1575" i="1"/>
  <c r="D1575" i="1"/>
  <c r="C1575" i="1"/>
  <c r="H1574" i="1"/>
  <c r="G1574" i="1"/>
  <c r="D1574" i="1"/>
  <c r="C1574" i="1"/>
  <c r="J1574" i="1" s="1"/>
  <c r="J1573" i="1"/>
  <c r="D1573" i="1"/>
  <c r="C1573" i="1"/>
  <c r="D1572" i="1"/>
  <c r="C1572" i="1"/>
  <c r="J1572" i="1" s="1"/>
  <c r="D1571" i="1"/>
  <c r="C1571" i="1"/>
  <c r="H1571" i="1" s="1"/>
  <c r="D1570" i="1"/>
  <c r="C1570" i="1"/>
  <c r="H1570" i="1" s="1"/>
  <c r="H1569" i="1"/>
  <c r="G1569" i="1"/>
  <c r="I1569" i="1" s="1"/>
  <c r="D1569" i="1"/>
  <c r="C1569" i="1"/>
  <c r="J1569" i="1" s="1"/>
  <c r="D1568" i="1"/>
  <c r="C1568" i="1"/>
  <c r="J1568" i="1" s="1"/>
  <c r="H1567" i="1"/>
  <c r="G1567" i="1"/>
  <c r="I1567" i="1" s="1"/>
  <c r="D1567" i="1"/>
  <c r="C1567" i="1"/>
  <c r="J1567" i="1" s="1"/>
  <c r="D1566" i="1"/>
  <c r="C1566" i="1"/>
  <c r="J1566" i="1" s="1"/>
  <c r="H1565" i="1"/>
  <c r="G1565" i="1"/>
  <c r="I1565" i="1" s="1"/>
  <c r="D1565" i="1"/>
  <c r="C1565" i="1"/>
  <c r="J1565" i="1" s="1"/>
  <c r="D1564" i="1"/>
  <c r="C1564" i="1"/>
  <c r="J1564" i="1" s="1"/>
  <c r="H1563" i="1"/>
  <c r="G1563" i="1"/>
  <c r="I1563" i="1" s="1"/>
  <c r="D1563" i="1"/>
  <c r="C1563" i="1"/>
  <c r="J1563" i="1" s="1"/>
  <c r="H1562" i="1"/>
  <c r="G1562" i="1"/>
  <c r="D1562" i="1"/>
  <c r="C1562" i="1"/>
  <c r="D1561" i="1"/>
  <c r="C1561" i="1"/>
  <c r="J1561" i="1" s="1"/>
  <c r="H1560" i="1"/>
  <c r="G1560" i="1"/>
  <c r="I1560" i="1" s="1"/>
  <c r="D1560" i="1"/>
  <c r="C1560" i="1"/>
  <c r="J1560" i="1" s="1"/>
  <c r="D1559" i="1"/>
  <c r="C1559" i="1"/>
  <c r="J1559" i="1" s="1"/>
  <c r="H1558" i="1"/>
  <c r="G1558" i="1"/>
  <c r="I1558" i="1" s="1"/>
  <c r="D1558" i="1"/>
  <c r="C1558" i="1"/>
  <c r="J1558" i="1" s="1"/>
  <c r="D1557" i="1"/>
  <c r="C1557" i="1"/>
  <c r="J1557" i="1" s="1"/>
  <c r="H1556" i="1"/>
  <c r="G1556" i="1"/>
  <c r="I1556" i="1" s="1"/>
  <c r="D1556" i="1"/>
  <c r="C1556" i="1"/>
  <c r="J1556" i="1" s="1"/>
  <c r="H1555" i="1"/>
  <c r="G1555" i="1"/>
  <c r="D1555" i="1"/>
  <c r="C1555" i="1"/>
  <c r="H1554" i="1"/>
  <c r="G1554" i="1"/>
  <c r="D1554" i="1"/>
  <c r="C1554" i="1"/>
  <c r="D1553" i="1"/>
  <c r="C1553" i="1"/>
  <c r="J1553" i="1" s="1"/>
  <c r="H1552" i="1"/>
  <c r="G1552" i="1"/>
  <c r="I1552" i="1" s="1"/>
  <c r="D1552" i="1"/>
  <c r="C1552" i="1"/>
  <c r="J1552" i="1" s="1"/>
  <c r="D1551" i="1"/>
  <c r="C1551" i="1"/>
  <c r="J1551" i="1" s="1"/>
  <c r="H1550" i="1"/>
  <c r="G1550" i="1"/>
  <c r="I1550" i="1" s="1"/>
  <c r="D1550" i="1"/>
  <c r="C1550" i="1"/>
  <c r="J1550" i="1" s="1"/>
  <c r="D1549" i="1"/>
  <c r="C1549" i="1"/>
  <c r="J1549" i="1" s="1"/>
  <c r="H1548" i="1"/>
  <c r="G1548" i="1"/>
  <c r="I1548" i="1" s="1"/>
  <c r="D1548" i="1"/>
  <c r="C1548" i="1"/>
  <c r="J1548" i="1" s="1"/>
  <c r="D1547" i="1"/>
  <c r="C1547" i="1"/>
  <c r="J1547" i="1" s="1"/>
  <c r="D1546" i="1"/>
  <c r="G1546" i="1" s="1"/>
  <c r="C1546" i="1"/>
  <c r="J1546" i="1" s="1"/>
  <c r="H1545" i="1"/>
  <c r="D1545" i="1"/>
  <c r="C1545" i="1"/>
  <c r="G1545" i="1" s="1"/>
  <c r="I1545" i="1" s="1"/>
  <c r="D1544" i="1"/>
  <c r="G1544" i="1" s="1"/>
  <c r="C1544" i="1"/>
  <c r="H1543" i="1"/>
  <c r="D1543" i="1"/>
  <c r="C1543" i="1"/>
  <c r="G1543" i="1" s="1"/>
  <c r="I1543" i="1" s="1"/>
  <c r="D1542" i="1"/>
  <c r="G1542" i="1" s="1"/>
  <c r="C1542" i="1"/>
  <c r="H1541" i="1"/>
  <c r="D1541" i="1"/>
  <c r="C1541" i="1"/>
  <c r="G1541" i="1" s="1"/>
  <c r="I1541" i="1" s="1"/>
  <c r="D1540" i="1"/>
  <c r="G1540" i="1" s="1"/>
  <c r="C1540" i="1"/>
  <c r="D1539" i="1"/>
  <c r="G1539" i="1" s="1"/>
  <c r="C1539" i="1"/>
  <c r="D1538" i="1"/>
  <c r="G1538" i="1" s="1"/>
  <c r="C1538" i="1"/>
  <c r="D1535" i="1"/>
  <c r="G1535" i="1" s="1"/>
  <c r="C1535" i="1"/>
  <c r="D1534" i="1"/>
  <c r="G1534" i="1" s="1"/>
  <c r="C1534" i="1"/>
  <c r="D1533" i="1"/>
  <c r="G1533" i="1" s="1"/>
  <c r="C1533" i="1"/>
  <c r="D1532" i="1"/>
  <c r="G1532" i="1" s="1"/>
  <c r="C1532" i="1"/>
  <c r="D1531" i="1"/>
  <c r="G1531" i="1" s="1"/>
  <c r="C1531" i="1"/>
  <c r="D1530" i="1"/>
  <c r="G1530" i="1" s="1"/>
  <c r="C1530" i="1"/>
  <c r="D1529" i="1"/>
  <c r="G1529" i="1" s="1"/>
  <c r="C1529" i="1"/>
  <c r="D1528" i="1"/>
  <c r="G1528" i="1" s="1"/>
  <c r="C1528" i="1"/>
  <c r="D1527" i="1"/>
  <c r="G1527" i="1" s="1"/>
  <c r="C1527" i="1"/>
  <c r="D1526" i="1"/>
  <c r="G1526" i="1" s="1"/>
  <c r="C1526" i="1"/>
  <c r="D1525" i="1"/>
  <c r="G1525" i="1" s="1"/>
  <c r="C1525" i="1"/>
  <c r="D1524" i="1"/>
  <c r="D1523" i="1"/>
  <c r="G1523" i="1" s="1"/>
  <c r="C1523" i="1"/>
  <c r="D1522" i="1"/>
  <c r="G1522" i="1" s="1"/>
  <c r="C1522" i="1"/>
  <c r="D1521" i="1"/>
  <c r="G1521" i="1" s="1"/>
  <c r="C1521" i="1"/>
  <c r="D1520" i="1"/>
  <c r="G1520" i="1" s="1"/>
  <c r="C1520" i="1"/>
  <c r="D1519" i="1"/>
  <c r="G1519" i="1" s="1"/>
  <c r="C1519" i="1"/>
  <c r="D1518" i="1"/>
  <c r="G1518" i="1" s="1"/>
  <c r="C1518" i="1"/>
  <c r="D1517" i="1"/>
  <c r="G1517" i="1" s="1"/>
  <c r="C1517" i="1"/>
  <c r="D1516" i="1"/>
  <c r="G1516" i="1" s="1"/>
  <c r="C1516" i="1"/>
  <c r="D1515" i="1"/>
  <c r="G1515" i="1" s="1"/>
  <c r="C1515" i="1"/>
  <c r="D1514" i="1"/>
  <c r="G1514" i="1" s="1"/>
  <c r="C1514" i="1"/>
  <c r="D1513" i="1"/>
  <c r="G1513" i="1" s="1"/>
  <c r="C1513" i="1"/>
  <c r="D1512" i="1"/>
  <c r="G1512" i="1" s="1"/>
  <c r="C1512" i="1"/>
  <c r="D1511" i="1"/>
  <c r="G1511" i="1" s="1"/>
  <c r="C1511" i="1"/>
  <c r="D1510" i="1"/>
  <c r="G1510" i="1" s="1"/>
  <c r="C1510" i="1"/>
  <c r="D1509" i="1"/>
  <c r="G1509" i="1" s="1"/>
  <c r="C1509" i="1"/>
  <c r="D1508" i="1"/>
  <c r="G1508" i="1" s="1"/>
  <c r="C1508" i="1"/>
  <c r="D1507" i="1"/>
  <c r="G1507" i="1" s="1"/>
  <c r="C1507" i="1"/>
  <c r="D1506" i="1"/>
  <c r="G1506" i="1" s="1"/>
  <c r="C1506" i="1"/>
  <c r="D1505" i="1"/>
  <c r="G1505" i="1" s="1"/>
  <c r="C1505" i="1"/>
  <c r="D1504" i="1"/>
  <c r="G1504" i="1" s="1"/>
  <c r="C1504" i="1"/>
  <c r="D1503" i="1"/>
  <c r="G1503" i="1" s="1"/>
  <c r="C1503" i="1"/>
  <c r="D1502" i="1"/>
  <c r="G1502" i="1" s="1"/>
  <c r="C1502" i="1"/>
  <c r="D1501" i="1"/>
  <c r="G1501" i="1" s="1"/>
  <c r="C1501" i="1"/>
  <c r="D1500" i="1"/>
  <c r="G1500" i="1" s="1"/>
  <c r="C1500" i="1"/>
  <c r="D1499" i="1"/>
  <c r="G1499" i="1" s="1"/>
  <c r="C1499" i="1"/>
  <c r="D1498" i="1"/>
  <c r="G1498" i="1" s="1"/>
  <c r="C1498" i="1"/>
  <c r="D1497" i="1"/>
  <c r="G1497" i="1" s="1"/>
  <c r="C1497" i="1"/>
  <c r="D1496" i="1"/>
  <c r="G1496" i="1" s="1"/>
  <c r="C1496" i="1"/>
  <c r="D1495" i="1"/>
  <c r="G1495" i="1" s="1"/>
  <c r="C1495" i="1"/>
  <c r="D1494" i="1"/>
  <c r="G1494" i="1" s="1"/>
  <c r="C1494" i="1"/>
  <c r="D1493" i="1"/>
  <c r="G1493" i="1" s="1"/>
  <c r="C1493" i="1"/>
  <c r="D1492" i="1"/>
  <c r="G1492" i="1" s="1"/>
  <c r="C1492" i="1"/>
  <c r="D1491" i="1"/>
  <c r="G1491" i="1" s="1"/>
  <c r="C1491" i="1"/>
  <c r="D1490" i="1"/>
  <c r="G1490" i="1" s="1"/>
  <c r="C1490" i="1"/>
  <c r="D1489" i="1"/>
  <c r="G1489" i="1" s="1"/>
  <c r="C1489" i="1"/>
  <c r="D1488" i="1"/>
  <c r="G1488" i="1" s="1"/>
  <c r="C1488" i="1"/>
  <c r="D1487" i="1"/>
  <c r="G1487" i="1" s="1"/>
  <c r="C1487" i="1"/>
  <c r="D1486" i="1"/>
  <c r="G1486" i="1" s="1"/>
  <c r="C1486" i="1"/>
  <c r="D1485" i="1"/>
  <c r="G1485" i="1" s="1"/>
  <c r="C1485" i="1"/>
  <c r="D1484" i="1"/>
  <c r="G1484" i="1" s="1"/>
  <c r="C1484" i="1"/>
  <c r="D1483" i="1"/>
  <c r="G1483" i="1" s="1"/>
  <c r="C1483" i="1"/>
  <c r="D1482" i="1"/>
  <c r="G1482" i="1" s="1"/>
  <c r="C1482" i="1"/>
  <c r="D1481" i="1"/>
  <c r="G1481" i="1" s="1"/>
  <c r="C1481" i="1"/>
  <c r="D1480" i="1"/>
  <c r="G1480" i="1" s="1"/>
  <c r="C1480" i="1"/>
  <c r="D1479" i="1"/>
  <c r="G1479" i="1" s="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G1443" i="1"/>
  <c r="D1443" i="1"/>
  <c r="H1443" i="1" s="1"/>
  <c r="C1443" i="1"/>
  <c r="D1442" i="1"/>
  <c r="H1442" i="1" s="1"/>
  <c r="C1442" i="1"/>
  <c r="D1441" i="1"/>
  <c r="H1441" i="1" s="1"/>
  <c r="C1441" i="1"/>
  <c r="G1440" i="1"/>
  <c r="D1440" i="1"/>
  <c r="H1440" i="1" s="1"/>
  <c r="C1440" i="1"/>
  <c r="G1439" i="1"/>
  <c r="D1439" i="1"/>
  <c r="H1439" i="1" s="1"/>
  <c r="C1439" i="1"/>
  <c r="D1438" i="1"/>
  <c r="H1438" i="1" s="1"/>
  <c r="C1438" i="1"/>
  <c r="D1437" i="1"/>
  <c r="H1437" i="1" s="1"/>
  <c r="C1437" i="1"/>
  <c r="G1436" i="1"/>
  <c r="D1436" i="1"/>
  <c r="H1436" i="1" s="1"/>
  <c r="C1436" i="1"/>
  <c r="G1435" i="1"/>
  <c r="D1435" i="1"/>
  <c r="H1435" i="1" s="1"/>
  <c r="C1435" i="1"/>
  <c r="D1434" i="1"/>
  <c r="H1434" i="1" s="1"/>
  <c r="C1434" i="1"/>
  <c r="D1433" i="1"/>
  <c r="H1433" i="1" s="1"/>
  <c r="C1433" i="1"/>
  <c r="G1432" i="1"/>
  <c r="D1432" i="1"/>
  <c r="H1432" i="1" s="1"/>
  <c r="C1432" i="1"/>
  <c r="G1431" i="1"/>
  <c r="D1431" i="1"/>
  <c r="H1431" i="1" s="1"/>
  <c r="C1431" i="1"/>
  <c r="G1429" i="1"/>
  <c r="D1429" i="1"/>
  <c r="H1429" i="1" s="1"/>
  <c r="C1429" i="1"/>
  <c r="G1428" i="1"/>
  <c r="D1428" i="1"/>
  <c r="H1428" i="1" s="1"/>
  <c r="C1428" i="1"/>
  <c r="D1427" i="1"/>
  <c r="H1427" i="1" s="1"/>
  <c r="C1427" i="1"/>
  <c r="D1426" i="1"/>
  <c r="H1426" i="1" s="1"/>
  <c r="C1426" i="1"/>
  <c r="G1425" i="1"/>
  <c r="D1425" i="1"/>
  <c r="H1425" i="1" s="1"/>
  <c r="C1425" i="1"/>
  <c r="G1424" i="1"/>
  <c r="D1424" i="1"/>
  <c r="H1424" i="1" s="1"/>
  <c r="C1424" i="1"/>
  <c r="D1423" i="1"/>
  <c r="H1423" i="1" s="1"/>
  <c r="C1423" i="1"/>
  <c r="D1422" i="1"/>
  <c r="H1422" i="1" s="1"/>
  <c r="C1422" i="1"/>
  <c r="G1421" i="1"/>
  <c r="D1421" i="1"/>
  <c r="H1421" i="1" s="1"/>
  <c r="C1421" i="1"/>
  <c r="G1420" i="1"/>
  <c r="D1420" i="1"/>
  <c r="H1420" i="1" s="1"/>
  <c r="C1420" i="1"/>
  <c r="D1419" i="1"/>
  <c r="H1419" i="1" s="1"/>
  <c r="C1419" i="1"/>
  <c r="D1418" i="1"/>
  <c r="H1418" i="1" s="1"/>
  <c r="C1418" i="1"/>
  <c r="G1417" i="1"/>
  <c r="D1417" i="1"/>
  <c r="H1417" i="1" s="1"/>
  <c r="C1417" i="1"/>
  <c r="G1416" i="1"/>
  <c r="D1416" i="1"/>
  <c r="H1416" i="1" s="1"/>
  <c r="C1416" i="1"/>
  <c r="D1415" i="1"/>
  <c r="H1415" i="1" s="1"/>
  <c r="C1415" i="1"/>
  <c r="D1414" i="1"/>
  <c r="H1414" i="1" s="1"/>
  <c r="C1414" i="1"/>
  <c r="G1413" i="1"/>
  <c r="D1413" i="1"/>
  <c r="H1413" i="1" s="1"/>
  <c r="C1413" i="1"/>
  <c r="G1412" i="1"/>
  <c r="D1412" i="1"/>
  <c r="H1412" i="1" s="1"/>
  <c r="C1412" i="1"/>
  <c r="D1411" i="1"/>
  <c r="H1411" i="1" s="1"/>
  <c r="C1411" i="1"/>
  <c r="D1410" i="1"/>
  <c r="H1410" i="1" s="1"/>
  <c r="C1410" i="1"/>
  <c r="G1409" i="1"/>
  <c r="D1409" i="1"/>
  <c r="H1409" i="1" s="1"/>
  <c r="C1409" i="1"/>
  <c r="G1408" i="1"/>
  <c r="D1408" i="1"/>
  <c r="H1408" i="1" s="1"/>
  <c r="C1408" i="1"/>
  <c r="D1407" i="1"/>
  <c r="H1407" i="1" s="1"/>
  <c r="C1407" i="1"/>
  <c r="D1406" i="1"/>
  <c r="H1406" i="1" s="1"/>
  <c r="C1406" i="1"/>
  <c r="H1405" i="1"/>
  <c r="D1405" i="1"/>
  <c r="G1405" i="1" s="1"/>
  <c r="C1405" i="1"/>
  <c r="H1404" i="1"/>
  <c r="D1404" i="1"/>
  <c r="G1404" i="1" s="1"/>
  <c r="C1404" i="1"/>
  <c r="H1403" i="1"/>
  <c r="D1403" i="1"/>
  <c r="G1403" i="1" s="1"/>
  <c r="C1403" i="1"/>
  <c r="H1402" i="1"/>
  <c r="D1402" i="1"/>
  <c r="G1402" i="1" s="1"/>
  <c r="C1402" i="1"/>
  <c r="H1401" i="1"/>
  <c r="D1401" i="1"/>
  <c r="G1401" i="1" s="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D978" i="1"/>
  <c r="G978" i="1" s="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D844" i="1"/>
  <c r="H844" i="1" s="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D753" i="1"/>
  <c r="H753" i="1" s="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G652" i="1" s="1"/>
  <c r="C652" i="1"/>
  <c r="H651" i="1"/>
  <c r="G651" i="1"/>
  <c r="D651" i="1"/>
  <c r="C651" i="1"/>
  <c r="D650" i="1"/>
  <c r="G650" i="1" s="1"/>
  <c r="C650" i="1"/>
  <c r="C649" i="1"/>
  <c r="D648" i="1"/>
  <c r="H648" i="1" s="1"/>
  <c r="C648" i="1"/>
  <c r="H647" i="1"/>
  <c r="D647" i="1"/>
  <c r="G647" i="1" s="1"/>
  <c r="C647" i="1"/>
  <c r="D646" i="1"/>
  <c r="H646" i="1" s="1"/>
  <c r="C646" i="1"/>
  <c r="D645" i="1"/>
  <c r="H645" i="1" s="1"/>
  <c r="C645" i="1"/>
  <c r="C642" i="1"/>
  <c r="C641"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D423" i="1"/>
  <c r="G423" i="1" s="1"/>
  <c r="C423" i="1"/>
  <c r="C422"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D372" i="1"/>
  <c r="H372" i="1" s="1"/>
  <c r="C372" i="1"/>
  <c r="H371" i="1"/>
  <c r="G371" i="1"/>
  <c r="D371" i="1"/>
  <c r="C371" i="1"/>
  <c r="H370" i="1"/>
  <c r="G370" i="1"/>
  <c r="D370" i="1"/>
  <c r="C370" i="1"/>
  <c r="D369" i="1"/>
  <c r="H369" i="1" s="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D318" i="1"/>
  <c r="G318" i="1" s="1"/>
  <c r="C318" i="1"/>
  <c r="H317" i="1"/>
  <c r="G317" i="1"/>
  <c r="D317" i="1"/>
  <c r="C317"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6" i="1" s="1"/>
  <c r="C306" i="1"/>
  <c r="D305" i="1"/>
  <c r="H305" i="1" s="1"/>
  <c r="C305" i="1"/>
  <c r="D304" i="1"/>
  <c r="D302" i="1"/>
  <c r="H302" i="1" s="1"/>
  <c r="C302" i="1"/>
  <c r="D301" i="1"/>
  <c r="H301" i="1" s="1"/>
  <c r="C301" i="1"/>
  <c r="D300" i="1"/>
  <c r="H300" i="1" s="1"/>
  <c r="C300" i="1"/>
  <c r="H299" i="1"/>
  <c r="G299" i="1"/>
  <c r="D299" i="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D284" i="1"/>
  <c r="H284" i="1" s="1"/>
  <c r="C284" i="1"/>
  <c r="H283" i="1"/>
  <c r="G283" i="1"/>
  <c r="D283" i="1"/>
  <c r="C283" i="1"/>
  <c r="H282" i="1"/>
  <c r="G282" i="1"/>
  <c r="D282" i="1"/>
  <c r="C282" i="1"/>
  <c r="H281" i="1"/>
  <c r="G281" i="1"/>
  <c r="D281" i="1"/>
  <c r="C281" i="1"/>
  <c r="H280" i="1"/>
  <c r="G280" i="1"/>
  <c r="D280" i="1"/>
  <c r="C280" i="1"/>
  <c r="D279" i="1"/>
  <c r="H279" i="1" s="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D270" i="1"/>
  <c r="H270" i="1" s="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D216" i="1"/>
  <c r="G216" i="1" s="1"/>
  <c r="C216" i="1"/>
  <c r="H215" i="1"/>
  <c r="G215" i="1"/>
  <c r="D215" i="1"/>
  <c r="C215" i="1"/>
  <c r="H214" i="1"/>
  <c r="G214" i="1"/>
  <c r="D214" i="1"/>
  <c r="C214" i="1"/>
  <c r="H213" i="1"/>
  <c r="G213" i="1"/>
  <c r="D213" i="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G197" i="1"/>
  <c r="D197" i="1"/>
  <c r="C197" i="1"/>
  <c r="H196" i="1"/>
  <c r="G196" i="1"/>
  <c r="D196" i="1"/>
  <c r="C196" i="1"/>
  <c r="D195" i="1"/>
  <c r="H195" i="1" s="1"/>
  <c r="C195" i="1"/>
  <c r="H194" i="1"/>
  <c r="G194" i="1"/>
  <c r="D194" i="1"/>
  <c r="C194" i="1"/>
  <c r="D193" i="1"/>
  <c r="H193" i="1" s="1"/>
  <c r="C193" i="1"/>
  <c r="D192" i="1"/>
  <c r="H192" i="1" s="1"/>
  <c r="C192" i="1"/>
  <c r="D191" i="1"/>
  <c r="H191" i="1" s="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D180" i="1"/>
  <c r="H180" i="1" s="1"/>
  <c r="C180" i="1"/>
  <c r="D179" i="1"/>
  <c r="H179" i="1" s="1"/>
  <c r="C179" i="1"/>
  <c r="D178" i="1"/>
  <c r="G178" i="1" s="1"/>
  <c r="C178" i="1"/>
  <c r="D177" i="1"/>
  <c r="H177" i="1" s="1"/>
  <c r="C177" i="1"/>
  <c r="D176" i="1"/>
  <c r="H176" i="1" s="1"/>
  <c r="C176" i="1"/>
  <c r="H175" i="1"/>
  <c r="G175" i="1"/>
  <c r="D175" i="1"/>
  <c r="C175" i="1"/>
  <c r="D174" i="1"/>
  <c r="H174" i="1" s="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C166" i="1"/>
  <c r="H165" i="1"/>
  <c r="G165" i="1"/>
  <c r="D165" i="1"/>
  <c r="C165" i="1"/>
  <c r="H164" i="1"/>
  <c r="G164" i="1"/>
  <c r="D164" i="1"/>
  <c r="C164" i="1"/>
  <c r="H163" i="1"/>
  <c r="G163" i="1"/>
  <c r="D163" i="1"/>
  <c r="C163" i="1"/>
  <c r="H162" i="1"/>
  <c r="G162" i="1"/>
  <c r="D162" i="1"/>
  <c r="C162" i="1"/>
  <c r="H161" i="1"/>
  <c r="G161" i="1"/>
  <c r="D161" i="1"/>
  <c r="C161" i="1"/>
  <c r="H159" i="1"/>
  <c r="D159" i="1"/>
  <c r="G159" i="1" s="1"/>
  <c r="C159" i="1"/>
  <c r="H158" i="1"/>
  <c r="D158" i="1"/>
  <c r="G158" i="1" s="1"/>
  <c r="C158" i="1"/>
  <c r="H157" i="1"/>
  <c r="D157" i="1"/>
  <c r="G157" i="1" s="1"/>
  <c r="C157" i="1"/>
  <c r="D156" i="1"/>
  <c r="H156" i="1" s="1"/>
  <c r="C156" i="1"/>
  <c r="H155" i="1"/>
  <c r="G155" i="1"/>
  <c r="D155" i="1"/>
  <c r="C155" i="1"/>
  <c r="H154" i="1"/>
  <c r="G154" i="1"/>
  <c r="D154" i="1"/>
  <c r="C154" i="1"/>
  <c r="H153" i="1"/>
  <c r="G153" i="1"/>
  <c r="D153" i="1"/>
  <c r="C153" i="1"/>
  <c r="H152" i="1"/>
  <c r="G152" i="1"/>
  <c r="D152" i="1"/>
  <c r="C152" i="1"/>
  <c r="H151" i="1"/>
  <c r="D151" i="1"/>
  <c r="G151" i="1" s="1"/>
  <c r="C151" i="1"/>
  <c r="H150" i="1"/>
  <c r="D150" i="1"/>
  <c r="G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D117" i="1"/>
  <c r="G117" i="1" s="1"/>
  <c r="C117" i="1"/>
  <c r="D116" i="1"/>
  <c r="H116" i="1" s="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D105" i="1"/>
  <c r="G105" i="1" s="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D89" i="1"/>
  <c r="G89" i="1" s="1"/>
  <c r="C89" i="1"/>
  <c r="H88" i="1"/>
  <c r="G88" i="1"/>
  <c r="D88" i="1"/>
  <c r="C88" i="1"/>
  <c r="D87" i="1"/>
  <c r="H87" i="1" s="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D55" i="1"/>
  <c r="G55" i="1" s="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C25" i="1"/>
  <c r="H24" i="1"/>
  <c r="G24" i="1"/>
  <c r="D24" i="1"/>
  <c r="C24" i="1"/>
  <c r="D23" i="1"/>
  <c r="H23" i="1" s="1"/>
  <c r="C23" i="1"/>
  <c r="H22" i="1"/>
  <c r="G22" i="1"/>
  <c r="D22" i="1"/>
  <c r="C22" i="1"/>
  <c r="H21" i="1"/>
  <c r="G21" i="1"/>
  <c r="D21" i="1"/>
  <c r="C21" i="1"/>
  <c r="H20" i="1"/>
  <c r="G20" i="1"/>
  <c r="D20" i="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D5" i="1"/>
  <c r="H5" i="1" s="1"/>
  <c r="C5" i="1"/>
  <c r="D4" i="1"/>
  <c r="H4" i="1" s="1"/>
  <c r="C4" i="1"/>
  <c r="H423" i="1" l="1"/>
  <c r="D422" i="1"/>
  <c r="H422" i="1" s="1"/>
  <c r="G636" i="1"/>
  <c r="G635" i="1"/>
  <c r="G645" i="1"/>
  <c r="G302" i="1"/>
  <c r="G301" i="1"/>
  <c r="G300" i="1"/>
  <c r="H642" i="1"/>
  <c r="G642" i="1"/>
  <c r="G422" i="1"/>
  <c r="G298" i="1"/>
  <c r="H421" i="1"/>
  <c r="E647" i="4"/>
  <c r="D641" i="1" s="1"/>
  <c r="G648" i="1"/>
  <c r="G753" i="1"/>
  <c r="H1613" i="1"/>
  <c r="H1617" i="1"/>
  <c r="H1601" i="1"/>
  <c r="H1609" i="1"/>
  <c r="C1603" i="1"/>
  <c r="H1603" i="1" s="1"/>
  <c r="H1605" i="1"/>
  <c r="H1593" i="1"/>
  <c r="C1584" i="1"/>
  <c r="H1585" i="1"/>
  <c r="H978" i="1"/>
  <c r="G844" i="1"/>
  <c r="G836" i="1"/>
  <c r="G662" i="1"/>
  <c r="H652" i="1"/>
  <c r="H650" i="1"/>
  <c r="B296" i="9"/>
  <c r="D649" i="1"/>
  <c r="H649" i="1" s="1"/>
  <c r="G646" i="1"/>
  <c r="H591" i="1"/>
  <c r="G591" i="1"/>
  <c r="F597" i="4"/>
  <c r="G369" i="1"/>
  <c r="G372" i="1"/>
  <c r="G305" i="1"/>
  <c r="G306" i="1"/>
  <c r="G279" i="1"/>
  <c r="G284" i="1"/>
  <c r="G270" i="1"/>
  <c r="G271" i="1"/>
  <c r="F274" i="4"/>
  <c r="G212" i="1"/>
  <c r="H212" i="1"/>
  <c r="F216" i="4"/>
  <c r="E67" i="9"/>
  <c r="B67" i="9" s="1"/>
  <c r="E202" i="4"/>
  <c r="D198" i="1" s="1"/>
  <c r="G195" i="1"/>
  <c r="B244" i="9"/>
  <c r="G193" i="1"/>
  <c r="G192" i="1"/>
  <c r="G190" i="1"/>
  <c r="G191" i="1"/>
  <c r="E54" i="9"/>
  <c r="B54" i="9" s="1"/>
  <c r="G183" i="1"/>
  <c r="G182" i="1"/>
  <c r="G181" i="1"/>
  <c r="F239" i="9"/>
  <c r="B239" i="9" s="1"/>
  <c r="G180" i="1"/>
  <c r="G179" i="1"/>
  <c r="H178" i="1"/>
  <c r="G177" i="1"/>
  <c r="G174" i="1"/>
  <c r="G176" i="1"/>
  <c r="H166" i="1"/>
  <c r="G166" i="1"/>
  <c r="E164" i="4"/>
  <c r="D160" i="1" s="1"/>
  <c r="G156" i="1"/>
  <c r="E153" i="4"/>
  <c r="D149" i="1" s="1"/>
  <c r="G116" i="1"/>
  <c r="F107" i="4"/>
  <c r="G87" i="1"/>
  <c r="H89" i="1"/>
  <c r="G79" i="1"/>
  <c r="G81" i="1"/>
  <c r="E82" i="4"/>
  <c r="D78" i="1" s="1"/>
  <c r="F83" i="4"/>
  <c r="G54" i="1"/>
  <c r="H54" i="1"/>
  <c r="E49" i="4"/>
  <c r="D45" i="1" s="1"/>
  <c r="G27" i="1"/>
  <c r="D25" i="1"/>
  <c r="G19" i="1"/>
  <c r="G23" i="1"/>
  <c r="E7" i="4"/>
  <c r="D3" i="1" s="1"/>
  <c r="G4" i="1"/>
  <c r="G5" i="1"/>
  <c r="F8" i="4"/>
  <c r="G1445" i="1"/>
  <c r="H1445" i="1"/>
  <c r="G1447" i="1"/>
  <c r="H1447" i="1"/>
  <c r="G1449" i="1"/>
  <c r="H1449" i="1"/>
  <c r="G1451" i="1"/>
  <c r="H1451" i="1"/>
  <c r="G1453" i="1"/>
  <c r="H1453" i="1"/>
  <c r="G1455" i="1"/>
  <c r="H1455" i="1"/>
  <c r="G1457" i="1"/>
  <c r="H1457" i="1"/>
  <c r="G1459" i="1"/>
  <c r="H1459" i="1"/>
  <c r="G1461" i="1"/>
  <c r="H1461" i="1"/>
  <c r="G1463" i="1"/>
  <c r="H1463" i="1"/>
  <c r="G1465" i="1"/>
  <c r="H1465" i="1"/>
  <c r="G1467" i="1"/>
  <c r="H1467" i="1"/>
  <c r="G1469" i="1"/>
  <c r="H1469" i="1"/>
  <c r="G1471" i="1"/>
  <c r="H1471" i="1"/>
  <c r="G1473" i="1"/>
  <c r="H1473" i="1"/>
  <c r="G1475" i="1"/>
  <c r="H1475" i="1"/>
  <c r="G1477" i="1"/>
  <c r="H1477" i="1"/>
  <c r="G1407" i="1"/>
  <c r="G1411" i="1"/>
  <c r="G1415" i="1"/>
  <c r="G1419" i="1"/>
  <c r="G1423" i="1"/>
  <c r="G1427" i="1"/>
  <c r="G1434" i="1"/>
  <c r="G1438" i="1"/>
  <c r="G1442" i="1"/>
  <c r="G1406" i="1"/>
  <c r="G1410" i="1"/>
  <c r="G1414" i="1"/>
  <c r="G1418" i="1"/>
  <c r="G1422" i="1"/>
  <c r="G1426" i="1"/>
  <c r="G1433" i="1"/>
  <c r="G1437" i="1"/>
  <c r="G1441" i="1"/>
  <c r="G1444" i="1"/>
  <c r="H1444" i="1"/>
  <c r="G1446" i="1"/>
  <c r="H1446" i="1"/>
  <c r="G1448" i="1"/>
  <c r="H1448" i="1"/>
  <c r="G1450" i="1"/>
  <c r="H1450" i="1"/>
  <c r="G1452" i="1"/>
  <c r="H1452" i="1"/>
  <c r="G1454" i="1"/>
  <c r="H1454" i="1"/>
  <c r="G1456" i="1"/>
  <c r="H1456" i="1"/>
  <c r="G1458" i="1"/>
  <c r="H1458" i="1"/>
  <c r="G1460" i="1"/>
  <c r="H1460" i="1"/>
  <c r="G1462" i="1"/>
  <c r="H1462" i="1"/>
  <c r="G1464" i="1"/>
  <c r="H1464" i="1"/>
  <c r="G1466" i="1"/>
  <c r="H1466" i="1"/>
  <c r="G1468" i="1"/>
  <c r="H1468" i="1"/>
  <c r="G1470" i="1"/>
  <c r="H1470" i="1"/>
  <c r="G1472" i="1"/>
  <c r="H1472" i="1"/>
  <c r="G1474" i="1"/>
  <c r="H1474" i="1"/>
  <c r="G1476" i="1"/>
  <c r="H1476" i="1"/>
  <c r="G1478" i="1"/>
  <c r="H1478" i="1"/>
  <c r="H1479" i="1"/>
  <c r="H1480" i="1"/>
  <c r="H1481" i="1"/>
  <c r="H1482" i="1"/>
  <c r="H1483" i="1"/>
  <c r="H1484" i="1"/>
  <c r="H1485" i="1"/>
  <c r="H1486" i="1"/>
  <c r="H1487" i="1"/>
  <c r="H1488" i="1"/>
  <c r="H1489" i="1"/>
  <c r="H1490" i="1"/>
  <c r="H1491" i="1"/>
  <c r="H1492" i="1"/>
  <c r="H1493" i="1"/>
  <c r="H1494" i="1"/>
  <c r="H1495" i="1"/>
  <c r="H1496" i="1"/>
  <c r="H1497" i="1"/>
  <c r="H1498" i="1"/>
  <c r="H1499" i="1"/>
  <c r="H1500" i="1"/>
  <c r="H1501" i="1"/>
  <c r="H1502" i="1"/>
  <c r="H1503" i="1"/>
  <c r="H1504" i="1"/>
  <c r="H1505" i="1"/>
  <c r="H1506" i="1"/>
  <c r="H1507" i="1"/>
  <c r="H1508" i="1"/>
  <c r="H1509" i="1"/>
  <c r="H1510" i="1"/>
  <c r="H1511" i="1"/>
  <c r="H1512" i="1"/>
  <c r="H1513" i="1"/>
  <c r="H1514" i="1"/>
  <c r="H1515" i="1"/>
  <c r="H1516" i="1"/>
  <c r="H1517" i="1"/>
  <c r="H1518" i="1"/>
  <c r="H1519" i="1"/>
  <c r="H1520" i="1"/>
  <c r="H1521" i="1"/>
  <c r="H1522" i="1"/>
  <c r="H1523" i="1"/>
  <c r="H1525" i="1"/>
  <c r="H1526" i="1"/>
  <c r="H1527" i="1"/>
  <c r="H1528" i="1"/>
  <c r="H1529" i="1"/>
  <c r="H1530" i="1"/>
  <c r="H1531" i="1"/>
  <c r="H1532" i="1"/>
  <c r="H1533" i="1"/>
  <c r="H1534" i="1"/>
  <c r="H1535" i="1"/>
  <c r="H1538" i="1"/>
  <c r="H1539" i="1"/>
  <c r="H1540" i="1"/>
  <c r="I1540" i="1" s="1"/>
  <c r="J1541" i="1"/>
  <c r="H1542" i="1"/>
  <c r="I1542" i="1" s="1"/>
  <c r="J1543" i="1"/>
  <c r="H1544" i="1"/>
  <c r="I1544" i="1" s="1"/>
  <c r="J1545" i="1"/>
  <c r="H1546" i="1"/>
  <c r="G1547" i="1"/>
  <c r="G1549" i="1"/>
  <c r="G1551" i="1"/>
  <c r="G1553" i="1"/>
  <c r="G1557" i="1"/>
  <c r="G1559" i="1"/>
  <c r="G1561" i="1"/>
  <c r="G1564" i="1"/>
  <c r="G1566" i="1"/>
  <c r="G1568" i="1"/>
  <c r="G1570" i="1"/>
  <c r="G1571" i="1"/>
  <c r="G1572" i="1"/>
  <c r="G1602" i="1"/>
  <c r="H1602" i="1"/>
  <c r="G1606" i="1"/>
  <c r="H1606" i="1"/>
  <c r="G1610" i="1"/>
  <c r="H1610" i="1"/>
  <c r="G1614" i="1"/>
  <c r="H1614" i="1"/>
  <c r="G1618" i="1"/>
  <c r="H1618" i="1"/>
  <c r="H1639" i="1"/>
  <c r="G1639" i="1"/>
  <c r="H1655" i="1"/>
  <c r="G1655" i="1"/>
  <c r="H1671" i="1"/>
  <c r="G1671" i="1"/>
  <c r="G335" i="9"/>
  <c r="F177" i="5"/>
  <c r="D5" i="7"/>
  <c r="H34" i="3"/>
  <c r="C1621" i="1"/>
  <c r="I40" i="3"/>
  <c r="H1547" i="1"/>
  <c r="H1549" i="1"/>
  <c r="H1551" i="1"/>
  <c r="H1553" i="1"/>
  <c r="H1557" i="1"/>
  <c r="H1559" i="1"/>
  <c r="H1561" i="1"/>
  <c r="H1564" i="1"/>
  <c r="H1566" i="1"/>
  <c r="H1568" i="1"/>
  <c r="H1572" i="1"/>
  <c r="I1574" i="1"/>
  <c r="I1577" i="1"/>
  <c r="I1579" i="1"/>
  <c r="G1582" i="1"/>
  <c r="H1582" i="1"/>
  <c r="G1586" i="1"/>
  <c r="H1586" i="1"/>
  <c r="G1590" i="1"/>
  <c r="H1590" i="1"/>
  <c r="G1594" i="1"/>
  <c r="H1594" i="1"/>
  <c r="G1598" i="1"/>
  <c r="H1598" i="1"/>
  <c r="H1635" i="1"/>
  <c r="G1635" i="1"/>
  <c r="H1651" i="1"/>
  <c r="G1651" i="1"/>
  <c r="H1667" i="1"/>
  <c r="G1667" i="1"/>
  <c r="H1683" i="1"/>
  <c r="G1683" i="1"/>
  <c r="F262" i="4"/>
  <c r="F648" i="4"/>
  <c r="I22" i="3"/>
  <c r="H335" i="9"/>
  <c r="E176" i="5"/>
  <c r="J1540" i="1"/>
  <c r="J1542" i="1"/>
  <c r="J1544" i="1"/>
  <c r="G1622" i="1"/>
  <c r="H1622" i="1"/>
  <c r="H1631" i="1"/>
  <c r="G1631" i="1"/>
  <c r="H1647" i="1"/>
  <c r="G1647" i="1"/>
  <c r="H1663" i="1"/>
  <c r="G1663" i="1"/>
  <c r="H1679" i="1"/>
  <c r="G1679" i="1"/>
  <c r="G1573" i="1"/>
  <c r="I1573" i="1" s="1"/>
  <c r="H1573" i="1"/>
  <c r="G1575" i="1"/>
  <c r="H1575" i="1"/>
  <c r="G1578" i="1"/>
  <c r="I1578" i="1" s="1"/>
  <c r="H1578" i="1"/>
  <c r="G1580" i="1"/>
  <c r="H1580" i="1"/>
  <c r="G1583" i="1"/>
  <c r="G1587" i="1"/>
  <c r="G1591" i="1"/>
  <c r="G1595" i="1"/>
  <c r="G1599" i="1"/>
  <c r="H1627" i="1"/>
  <c r="G1627" i="1"/>
  <c r="H1643" i="1"/>
  <c r="G1643" i="1"/>
  <c r="H1659" i="1"/>
  <c r="G1659" i="1"/>
  <c r="H1675" i="1"/>
  <c r="G1675" i="1"/>
  <c r="E6" i="4"/>
  <c r="F431" i="4"/>
  <c r="E535" i="4"/>
  <c r="I27" i="3"/>
  <c r="G1581" i="1"/>
  <c r="H1626" i="1"/>
  <c r="H1630" i="1"/>
  <c r="H1634" i="1"/>
  <c r="H1638" i="1"/>
  <c r="H1642" i="1"/>
  <c r="H1646" i="1"/>
  <c r="H1650" i="1"/>
  <c r="H1654" i="1"/>
  <c r="H1658" i="1"/>
  <c r="H1662" i="1"/>
  <c r="H1666" i="1"/>
  <c r="H1670" i="1"/>
  <c r="H1674" i="1"/>
  <c r="H1678" i="1"/>
  <c r="H1682" i="1"/>
  <c r="E313" i="9"/>
  <c r="B313" i="9" s="1"/>
  <c r="H315" i="9"/>
  <c r="H314" i="9"/>
  <c r="E336" i="9"/>
  <c r="B336" i="9" s="1"/>
  <c r="E337" i="9"/>
  <c r="B337" i="9" s="1"/>
  <c r="D129" i="6"/>
  <c r="F130" i="6"/>
  <c r="D7" i="4"/>
  <c r="D49" i="4"/>
  <c r="F91" i="4"/>
  <c r="D125" i="4"/>
  <c r="D153" i="4"/>
  <c r="D273" i="4"/>
  <c r="E321" i="4"/>
  <c r="D316" i="1" s="1"/>
  <c r="E373" i="4"/>
  <c r="D368" i="1" s="1"/>
  <c r="D535" i="4"/>
  <c r="D571" i="4"/>
  <c r="D629" i="4"/>
  <c r="D44" i="8"/>
  <c r="H19" i="9" s="1"/>
  <c r="E19" i="9" s="1"/>
  <c r="B19" i="9" s="1"/>
  <c r="D82" i="4"/>
  <c r="D106" i="4"/>
  <c r="D140" i="4"/>
  <c r="D164" i="4"/>
  <c r="D230" i="4"/>
  <c r="D309" i="4"/>
  <c r="D361" i="4"/>
  <c r="D522" i="4"/>
  <c r="D430" i="4" s="1"/>
  <c r="D7" i="5"/>
  <c r="E88" i="5"/>
  <c r="D1093" i="1" s="1"/>
  <c r="F89" i="5"/>
  <c r="D119" i="5"/>
  <c r="F180" i="5"/>
  <c r="F196" i="5"/>
  <c r="F202" i="5"/>
  <c r="D218" i="5"/>
  <c r="D176" i="5" s="1"/>
  <c r="D254" i="5"/>
  <c r="D5" i="6"/>
  <c r="E35" i="6"/>
  <c r="E141" i="6" s="1"/>
  <c r="E5" i="7"/>
  <c r="E156" i="9"/>
  <c r="B156" i="9" s="1"/>
  <c r="D70" i="5"/>
  <c r="E147" i="5"/>
  <c r="D1152" i="1" s="1"/>
  <c r="G314" i="9"/>
  <c r="E314" i="9" s="1"/>
  <c r="B314" i="9" s="1"/>
  <c r="G315" i="9"/>
  <c r="E315" i="9" s="1"/>
  <c r="B315" i="9" s="1"/>
  <c r="D35" i="6"/>
  <c r="B114" i="9"/>
  <c r="E117" i="9"/>
  <c r="B117" i="9" s="1"/>
  <c r="H309" i="9"/>
  <c r="G309" i="9"/>
  <c r="H308" i="9"/>
  <c r="M228" i="9"/>
  <c r="G308" i="9"/>
  <c r="G302" i="9"/>
  <c r="E302" i="9" s="1"/>
  <c r="B302" i="9" s="1"/>
  <c r="G301" i="9"/>
  <c r="E301" i="9" s="1"/>
  <c r="B301" i="9" s="1"/>
  <c r="G300" i="9"/>
  <c r="E300" i="9" s="1"/>
  <c r="B300" i="9" s="1"/>
  <c r="G225" i="9"/>
  <c r="E225" i="9" s="1"/>
  <c r="B225" i="9" s="1"/>
  <c r="G221" i="9"/>
  <c r="E221" i="9" s="1"/>
  <c r="B221" i="9" s="1"/>
  <c r="G217" i="9"/>
  <c r="E217" i="9" s="1"/>
  <c r="B217" i="9" s="1"/>
  <c r="G179" i="9"/>
  <c r="G178" i="9"/>
  <c r="E178" i="9" s="1"/>
  <c r="B178" i="9" s="1"/>
  <c r="G177" i="9"/>
  <c r="E177" i="9" s="1"/>
  <c r="B177" i="9" s="1"/>
  <c r="G176" i="9"/>
  <c r="E176" i="9" s="1"/>
  <c r="B176" i="9" s="1"/>
  <c r="G175" i="9"/>
  <c r="E175" i="9" s="1"/>
  <c r="B175" i="9" s="1"/>
  <c r="G174" i="9"/>
  <c r="E174" i="9" s="1"/>
  <c r="B174" i="9" s="1"/>
  <c r="G226" i="9"/>
  <c r="E226" i="9" s="1"/>
  <c r="B226" i="9" s="1"/>
  <c r="G222" i="9"/>
  <c r="E222" i="9" s="1"/>
  <c r="B222" i="9" s="1"/>
  <c r="G218" i="9"/>
  <c r="E218" i="9" s="1"/>
  <c r="B218"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27" i="9"/>
  <c r="E227" i="9" s="1"/>
  <c r="B227" i="9" s="1"/>
  <c r="G223" i="9"/>
  <c r="E223" i="9" s="1"/>
  <c r="B223" i="9" s="1"/>
  <c r="G219" i="9"/>
  <c r="E219" i="9" s="1"/>
  <c r="B219" i="9" s="1"/>
  <c r="G215" i="9"/>
  <c r="E215" i="9" s="1"/>
  <c r="B215"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L228" i="9"/>
  <c r="G224" i="9"/>
  <c r="E224" i="9" s="1"/>
  <c r="B224" i="9" s="1"/>
  <c r="G220" i="9"/>
  <c r="E220" i="9" s="1"/>
  <c r="B220" i="9" s="1"/>
  <c r="G216" i="9"/>
  <c r="E216" i="9" s="1"/>
  <c r="B216" i="9" s="1"/>
  <c r="G180" i="9"/>
  <c r="E180" i="9" s="1"/>
  <c r="B180" i="9" s="1"/>
  <c r="H179" i="9"/>
  <c r="I10" i="9"/>
  <c r="F230" i="9"/>
  <c r="B230" i="9" s="1"/>
  <c r="F238" i="9"/>
  <c r="B238" i="9" s="1"/>
  <c r="F246" i="9"/>
  <c r="B246" i="9" s="1"/>
  <c r="B252" i="9"/>
  <c r="B253" i="9"/>
  <c r="B256" i="9"/>
  <c r="B257" i="9"/>
  <c r="B260" i="9"/>
  <c r="B261" i="9"/>
  <c r="B276" i="9"/>
  <c r="F262" i="9"/>
  <c r="B262" i="9" s="1"/>
  <c r="B268" i="9"/>
  <c r="B232" i="9"/>
  <c r="B240" i="9"/>
  <c r="B248" i="9"/>
  <c r="H641" i="1" l="1"/>
  <c r="G641" i="1"/>
  <c r="G1603" i="1"/>
  <c r="G1584" i="1"/>
  <c r="H1584" i="1"/>
  <c r="F228" i="9"/>
  <c r="B228" i="9" s="1"/>
  <c r="G649" i="1"/>
  <c r="F202" i="4"/>
  <c r="G198" i="1"/>
  <c r="H198" i="1"/>
  <c r="E152" i="4"/>
  <c r="E299" i="4" s="1"/>
  <c r="E300" i="4" s="1"/>
  <c r="D296" i="1" s="1"/>
  <c r="H25" i="1"/>
  <c r="G25" i="1"/>
  <c r="F176" i="5"/>
  <c r="H24" i="3"/>
  <c r="C1180" i="1"/>
  <c r="D639" i="4"/>
  <c r="F430" i="4"/>
  <c r="C424" i="1"/>
  <c r="I31" i="3"/>
  <c r="D1536" i="1"/>
  <c r="E179" i="9"/>
  <c r="B179" i="9" s="1"/>
  <c r="G347" i="9"/>
  <c r="E347" i="9" s="1"/>
  <c r="D141" i="6"/>
  <c r="F5" i="6"/>
  <c r="H27" i="3"/>
  <c r="C1400" i="1"/>
  <c r="D360" i="4"/>
  <c r="F361" i="4"/>
  <c r="C356" i="1"/>
  <c r="F140" i="4"/>
  <c r="C136" i="1"/>
  <c r="F571" i="4"/>
  <c r="C565" i="1"/>
  <c r="F273" i="4"/>
  <c r="C269" i="1"/>
  <c r="F49" i="4"/>
  <c r="C45" i="1"/>
  <c r="E335" i="9"/>
  <c r="B335" i="9" s="1"/>
  <c r="I1564" i="1"/>
  <c r="I1553" i="1"/>
  <c r="F254" i="5"/>
  <c r="C1258" i="1"/>
  <c r="H1093" i="1"/>
  <c r="G1093" i="1"/>
  <c r="D308" i="4"/>
  <c r="F309" i="4"/>
  <c r="C304" i="1"/>
  <c r="F106" i="4"/>
  <c r="C102" i="1"/>
  <c r="K1480" i="9"/>
  <c r="G343" i="9"/>
  <c r="E343" i="9" s="1"/>
  <c r="B343" i="9" s="1"/>
  <c r="I39" i="3"/>
  <c r="C1620" i="1"/>
  <c r="F535" i="4"/>
  <c r="D640" i="4"/>
  <c r="C529" i="1"/>
  <c r="G24" i="9"/>
  <c r="H24" i="9"/>
  <c r="F153" i="4"/>
  <c r="D152" i="4"/>
  <c r="C149" i="1"/>
  <c r="F7" i="4"/>
  <c r="D6" i="4"/>
  <c r="C3" i="1"/>
  <c r="E175" i="5"/>
  <c r="D1179" i="1" s="1"/>
  <c r="I24" i="3"/>
  <c r="D1180" i="1"/>
  <c r="G345" i="9"/>
  <c r="E345" i="9" s="1"/>
  <c r="H33" i="3"/>
  <c r="C1537" i="1"/>
  <c r="E360" i="4"/>
  <c r="I1561" i="1"/>
  <c r="I1551" i="1"/>
  <c r="E309" i="9"/>
  <c r="B309" i="9" s="1"/>
  <c r="H1152" i="1"/>
  <c r="G1152" i="1"/>
  <c r="I33" i="3"/>
  <c r="D1537" i="1"/>
  <c r="D250" i="5"/>
  <c r="D175" i="5" s="1"/>
  <c r="D6" i="5"/>
  <c r="F7" i="5"/>
  <c r="H22" i="3"/>
  <c r="C1012" i="1"/>
  <c r="F230" i="4"/>
  <c r="C226" i="1"/>
  <c r="F82" i="4"/>
  <c r="C78" i="1"/>
  <c r="G342" i="9"/>
  <c r="E342" i="9" s="1"/>
  <c r="H368" i="1"/>
  <c r="G368" i="1"/>
  <c r="F125" i="4"/>
  <c r="C121" i="1"/>
  <c r="E308" i="4"/>
  <c r="E422" i="4" s="1"/>
  <c r="E69" i="5"/>
  <c r="F373" i="4"/>
  <c r="F321" i="4"/>
  <c r="I1568" i="1"/>
  <c r="I1559" i="1"/>
  <c r="I1549" i="1"/>
  <c r="E308" i="9"/>
  <c r="B308" i="9" s="1"/>
  <c r="F35" i="6"/>
  <c r="H28" i="3"/>
  <c r="C1430" i="1"/>
  <c r="F70" i="5"/>
  <c r="D69" i="5"/>
  <c r="C1075" i="1"/>
  <c r="I28" i="3"/>
  <c r="D1430" i="1"/>
  <c r="G338" i="9"/>
  <c r="E338" i="9" s="1"/>
  <c r="B338" i="9" s="1"/>
  <c r="F218" i="5"/>
  <c r="C1222" i="1"/>
  <c r="F119" i="5"/>
  <c r="C1124" i="1"/>
  <c r="F522" i="4"/>
  <c r="C516" i="1"/>
  <c r="F164" i="4"/>
  <c r="C160" i="1"/>
  <c r="F629" i="4"/>
  <c r="C623" i="1"/>
  <c r="H316" i="1"/>
  <c r="G316" i="1"/>
  <c r="F129" i="6"/>
  <c r="C1524" i="1"/>
  <c r="E640" i="4"/>
  <c r="D634" i="1" s="1"/>
  <c r="D529" i="1"/>
  <c r="I17" i="3"/>
  <c r="D2" i="1"/>
  <c r="I1580" i="1"/>
  <c r="I1575" i="1"/>
  <c r="E639" i="4"/>
  <c r="D633" i="1" s="1"/>
  <c r="G1621" i="1"/>
  <c r="H1621" i="1"/>
  <c r="I1572" i="1"/>
  <c r="I1566" i="1"/>
  <c r="I1557" i="1"/>
  <c r="I1547" i="1"/>
  <c r="D148" i="1" l="1"/>
  <c r="I18" i="3"/>
  <c r="E24" i="9"/>
  <c r="B24" i="9" s="1"/>
  <c r="F175" i="5"/>
  <c r="C1179" i="1"/>
  <c r="H121" i="1"/>
  <c r="G121" i="1"/>
  <c r="H1075" i="1"/>
  <c r="G1075" i="1"/>
  <c r="I23" i="3"/>
  <c r="D1074" i="1"/>
  <c r="E6" i="5"/>
  <c r="G1537" i="1"/>
  <c r="H1537" i="1"/>
  <c r="H149" i="1"/>
  <c r="G149" i="1"/>
  <c r="G1620" i="1"/>
  <c r="H1620" i="1"/>
  <c r="H11" i="3"/>
  <c r="H102" i="1"/>
  <c r="G102" i="1"/>
  <c r="D417" i="4"/>
  <c r="F308" i="4"/>
  <c r="C303" i="1"/>
  <c r="G1400" i="1"/>
  <c r="H1400" i="1"/>
  <c r="E346" i="9"/>
  <c r="B347" i="9"/>
  <c r="H1180" i="1"/>
  <c r="G1180" i="1"/>
  <c r="E643" i="4"/>
  <c r="D417" i="1"/>
  <c r="B345" i="9"/>
  <c r="E344" i="9"/>
  <c r="I10" i="3" s="1"/>
  <c r="F640" i="4"/>
  <c r="C634" i="1"/>
  <c r="H160" i="1"/>
  <c r="G160" i="1"/>
  <c r="H1124" i="1"/>
  <c r="G1124" i="1"/>
  <c r="F69" i="5"/>
  <c r="H23" i="3"/>
  <c r="C1074" i="1"/>
  <c r="E417" i="4"/>
  <c r="D412" i="1" s="1"/>
  <c r="D303" i="1"/>
  <c r="H226" i="1"/>
  <c r="G226" i="1"/>
  <c r="E423" i="4"/>
  <c r="E424" i="4" s="1"/>
  <c r="D419" i="1" s="1"/>
  <c r="E301" i="4"/>
  <c r="D297" i="1" s="1"/>
  <c r="D295" i="1"/>
  <c r="G3" i="1"/>
  <c r="H3" i="1"/>
  <c r="D299" i="4"/>
  <c r="D300" i="4" s="1"/>
  <c r="F152" i="4"/>
  <c r="H18" i="3"/>
  <c r="C148" i="1"/>
  <c r="H529" i="1"/>
  <c r="G529" i="1"/>
  <c r="H45" i="1"/>
  <c r="G45" i="1"/>
  <c r="H565" i="1"/>
  <c r="G565" i="1"/>
  <c r="H356" i="1"/>
  <c r="G356" i="1"/>
  <c r="H424" i="1"/>
  <c r="G424" i="1"/>
  <c r="E341" i="9"/>
  <c r="B342" i="9"/>
  <c r="G306" i="9"/>
  <c r="E306" i="9" s="1"/>
  <c r="B306" i="9" s="1"/>
  <c r="G299" i="9"/>
  <c r="F6" i="5"/>
  <c r="C1011" i="1"/>
  <c r="D422" i="4"/>
  <c r="F6" i="4"/>
  <c r="H17" i="3"/>
  <c r="C2" i="1"/>
  <c r="H304" i="1"/>
  <c r="G304" i="1"/>
  <c r="G1524" i="1"/>
  <c r="H1524" i="1"/>
  <c r="H623" i="1"/>
  <c r="G623" i="1"/>
  <c r="H516" i="1"/>
  <c r="G516" i="1"/>
  <c r="H1222" i="1"/>
  <c r="G1222" i="1"/>
  <c r="H1430" i="1"/>
  <c r="G1430" i="1"/>
  <c r="H78" i="1"/>
  <c r="G78" i="1"/>
  <c r="H1012" i="1"/>
  <c r="G1012" i="1"/>
  <c r="F250" i="5"/>
  <c r="H25" i="3"/>
  <c r="C1254" i="1"/>
  <c r="E418" i="4"/>
  <c r="D413" i="1" s="1"/>
  <c r="D355" i="1"/>
  <c r="H1258" i="1"/>
  <c r="G1258" i="1"/>
  <c r="H269" i="1"/>
  <c r="G269" i="1"/>
  <c r="H136" i="1"/>
  <c r="G136" i="1"/>
  <c r="D418" i="4"/>
  <c r="F360" i="4"/>
  <c r="C355" i="1"/>
  <c r="F141" i="6"/>
  <c r="H31" i="3"/>
  <c r="C1536" i="1"/>
  <c r="F639" i="4"/>
  <c r="C633" i="1"/>
  <c r="F300" i="4" l="1"/>
  <c r="C296" i="1"/>
  <c r="H633" i="1"/>
  <c r="G633" i="1"/>
  <c r="H1254" i="1"/>
  <c r="G1254" i="1"/>
  <c r="G1536" i="1"/>
  <c r="H1536" i="1"/>
  <c r="H1074" i="1"/>
  <c r="G1074" i="1"/>
  <c r="D637" i="1"/>
  <c r="H9" i="3"/>
  <c r="F418" i="4"/>
  <c r="C413" i="1"/>
  <c r="H2" i="1"/>
  <c r="G2" i="1"/>
  <c r="D643" i="4"/>
  <c r="F422" i="4"/>
  <c r="C417" i="1"/>
  <c r="H303" i="1"/>
  <c r="G303" i="1"/>
  <c r="N3" i="9"/>
  <c r="I11" i="3"/>
  <c r="H1179" i="1"/>
  <c r="G1179" i="1"/>
  <c r="D301" i="4"/>
  <c r="F299" i="4"/>
  <c r="D423" i="4"/>
  <c r="C295" i="1"/>
  <c r="H355" i="1"/>
  <c r="G355" i="1"/>
  <c r="H8" i="3"/>
  <c r="H148" i="1"/>
  <c r="G148" i="1"/>
  <c r="E644" i="4"/>
  <c r="E645" i="4" s="1"/>
  <c r="E425" i="4"/>
  <c r="D420" i="1" s="1"/>
  <c r="D418" i="1"/>
  <c r="H20" i="9"/>
  <c r="H634" i="1"/>
  <c r="G634" i="1"/>
  <c r="F417" i="4"/>
  <c r="C412" i="1"/>
  <c r="H299" i="9"/>
  <c r="E299" i="9" s="1"/>
  <c r="D1011" i="1"/>
  <c r="H1011" i="1" s="1"/>
  <c r="B299" i="9" l="1"/>
  <c r="D639" i="1"/>
  <c r="M3" i="9"/>
  <c r="D644" i="4"/>
  <c r="D425" i="4"/>
  <c r="F423" i="4"/>
  <c r="C418" i="1"/>
  <c r="G20" i="9"/>
  <c r="E20" i="9" s="1"/>
  <c r="B20" i="9" s="1"/>
  <c r="D424" i="4"/>
  <c r="D645" i="4"/>
  <c r="F643" i="4"/>
  <c r="C637" i="1"/>
  <c r="H413" i="1"/>
  <c r="G413" i="1"/>
  <c r="G1011" i="1"/>
  <c r="F301" i="4"/>
  <c r="C297" i="1"/>
  <c r="H417" i="1"/>
  <c r="G417" i="1"/>
  <c r="E646" i="4"/>
  <c r="D638" i="1"/>
  <c r="H295" i="1"/>
  <c r="G295" i="1"/>
  <c r="K3" i="9"/>
  <c r="I9" i="3"/>
  <c r="H296" i="1"/>
  <c r="G296" i="1"/>
  <c r="H412" i="1"/>
  <c r="G412" i="1"/>
  <c r="E650" i="4" l="1"/>
  <c r="D640" i="1"/>
  <c r="H297" i="1"/>
  <c r="G297" i="1"/>
  <c r="F424" i="4"/>
  <c r="C419" i="1"/>
  <c r="F425" i="4"/>
  <c r="C420" i="1"/>
  <c r="H637" i="1"/>
  <c r="G637" i="1"/>
  <c r="D646" i="4"/>
  <c r="F644" i="4"/>
  <c r="C638" i="1"/>
  <c r="E649" i="4"/>
  <c r="H418" i="1"/>
  <c r="G418" i="1"/>
  <c r="F645" i="4"/>
  <c r="D649" i="4"/>
  <c r="C639" i="1"/>
  <c r="H333" i="9"/>
  <c r="G333" i="9"/>
  <c r="E333" i="9" s="1"/>
  <c r="H420" i="1" l="1"/>
  <c r="G420" i="1"/>
  <c r="H639" i="1"/>
  <c r="G639" i="1"/>
  <c r="F646" i="4"/>
  <c r="D650" i="4"/>
  <c r="C640" i="1"/>
  <c r="G297" i="9"/>
  <c r="E297" i="9" s="1"/>
  <c r="B297" i="9" s="1"/>
  <c r="F649" i="4"/>
  <c r="H19" i="3"/>
  <c r="C643" i="1"/>
  <c r="I19" i="3"/>
  <c r="D643" i="1"/>
  <c r="H419" i="1"/>
  <c r="G419" i="1"/>
  <c r="B333" i="9"/>
  <c r="E298" i="9"/>
  <c r="I8" i="3" s="1"/>
  <c r="H638" i="1"/>
  <c r="G638" i="1"/>
  <c r="I20" i="3"/>
  <c r="D644" i="1"/>
  <c r="H643" i="1" l="1"/>
  <c r="G643" i="1"/>
  <c r="H640" i="1"/>
  <c r="G640" i="1"/>
  <c r="H7" i="3"/>
  <c r="F650" i="4"/>
  <c r="H20" i="3"/>
  <c r="C644" i="1"/>
  <c r="H644" i="1" l="1"/>
  <c r="G644" i="1"/>
  <c r="J3" i="9"/>
  <c r="G295" i="9" l="1"/>
  <c r="L293" i="9"/>
  <c r="F293" i="9" s="1"/>
  <c r="H295" i="9"/>
  <c r="H18" i="9"/>
  <c r="G18" i="9"/>
  <c r="K9" i="9"/>
  <c r="L15" i="9"/>
  <c r="G21" i="9"/>
  <c r="I8" i="9"/>
  <c r="M15" i="9"/>
  <c r="J8" i="9"/>
  <c r="G15" i="9"/>
  <c r="K8" i="9"/>
  <c r="J13" i="9"/>
  <c r="J9" i="9"/>
  <c r="H15" i="9"/>
  <c r="K5" i="9"/>
  <c r="J10" i="9"/>
  <c r="M16" i="9"/>
  <c r="G22" i="9"/>
  <c r="K10" i="9"/>
  <c r="G16" i="9"/>
  <c r="H21" i="9"/>
  <c r="I9" i="9"/>
  <c r="H16" i="9"/>
  <c r="I13" i="9"/>
  <c r="J6" i="9"/>
  <c r="I11" i="9"/>
  <c r="H17" i="9"/>
  <c r="K6" i="9"/>
  <c r="J11" i="9"/>
  <c r="I17" i="9"/>
  <c r="H22" i="9"/>
  <c r="I5" i="9"/>
  <c r="K11" i="9"/>
  <c r="J17" i="9"/>
  <c r="J5" i="9"/>
  <c r="L16" i="9"/>
  <c r="G17" i="9"/>
  <c r="I7" i="9"/>
  <c r="K13" i="9"/>
  <c r="J7" i="9"/>
  <c r="I12" i="9"/>
  <c r="K7" i="9"/>
  <c r="J12" i="9"/>
  <c r="I6" i="9"/>
  <c r="K12" i="9"/>
  <c r="E9" i="9" l="1"/>
  <c r="B9" i="9" s="1"/>
  <c r="E6" i="9"/>
  <c r="B6" i="9" s="1"/>
  <c r="F16" i="9"/>
  <c r="E18" i="9"/>
  <c r="B18" i="9" s="1"/>
  <c r="E7" i="9"/>
  <c r="B7" i="9" s="1"/>
  <c r="E11" i="9"/>
  <c r="B11" i="9" s="1"/>
  <c r="E22" i="9"/>
  <c r="B22" i="9" s="1"/>
  <c r="E15" i="9"/>
  <c r="E21" i="9"/>
  <c r="B21" i="9" s="1"/>
  <c r="E12" i="9"/>
  <c r="B12" i="9" s="1"/>
  <c r="E17" i="9"/>
  <c r="B17" i="9" s="1"/>
  <c r="F15" i="9"/>
  <c r="E5" i="9"/>
  <c r="E13" i="9"/>
  <c r="B13" i="9" s="1"/>
  <c r="E16" i="9"/>
  <c r="B16" i="9" s="1"/>
  <c r="E10" i="9"/>
  <c r="B10" i="9" s="1"/>
  <c r="B293" i="9"/>
  <c r="F23" i="9"/>
  <c r="E8" i="9"/>
  <c r="B8" i="9" s="1"/>
  <c r="E295" i="9"/>
  <c r="F14" i="9" l="1"/>
  <c r="F3" i="9" s="1"/>
  <c r="B295" i="9"/>
  <c r="E23" i="9"/>
  <c r="I7" i="3" s="1"/>
  <c r="B15" i="9"/>
  <c r="E14" i="9"/>
  <c r="I13" i="3" s="1"/>
  <c r="E4" i="9"/>
  <c r="B5" i="9"/>
  <c r="E3" i="9" l="1"/>
</calcChain>
</file>

<file path=xl/sharedStrings.xml><?xml version="1.0" encoding="utf-8"?>
<sst xmlns="http://schemas.openxmlformats.org/spreadsheetml/2006/main" count="4722" uniqueCount="3655">
  <si>
    <t>Obveznik:</t>
  </si>
  <si>
    <t>35940 - OPĆINA JAGODNJAK</t>
  </si>
  <si>
    <t>Razina:</t>
  </si>
  <si>
    <t>22</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</si>
  <si>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</si>
  <si>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</si>
  <si>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</si>
  <si>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</si>
  <si>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</si>
  <si>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</si>
  <si>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</si>
  <si>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</si>
  <si>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</si>
  <si>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</si>
  <si>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</si>
  <si>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</si>
  <si>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</si>
  <si>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</si>
  <si>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</si>
  <si>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</si>
  <si>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</si>
  <si>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</si>
  <si>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</si>
  <si>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</si>
  <si>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</si>
  <si>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</si>
  <si>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</si>
  <si>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</si>
  <si>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</si>
  <si>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</si>
  <si>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</si>
  <si>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</si>
  <si>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</si>
  <si>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</si>
  <si>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</si>
  <si>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</si>
  <si>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</si>
  <si>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</si>
  <si>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</si>
  <si>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</si>
  <si>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</si>
  <si>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</si>
  <si>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</si>
  <si>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</si>
  <si>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</si>
  <si>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</si>
  <si>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</si>
  <si>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</si>
  <si>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</si>
  <si>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</si>
  <si>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</si>
  <si>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</si>
  <si>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</si>
  <si>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</si>
  <si>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</si>
  <si>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</si>
  <si>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</si>
  <si>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</si>
  <si>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</si>
  <si>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</si>
  <si>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</si>
  <si>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</si>
  <si>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</si>
  <si>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</si>
  <si>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</si>
  <si>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</si>
  <si>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</si>
  <si>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</si>
  <si>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</si>
  <si>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</si>
  <si>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</si>
  <si>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</si>
  <si>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</si>
  <si>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</si>
  <si>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</si>
  <si>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</si>
  <si>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</si>
  <si>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</si>
  <si>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</si>
  <si>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</si>
  <si>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</si>
  <si>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</si>
  <si>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</si>
  <si>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</si>
  <si>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</si>
  <si>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</si>
  <si>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</si>
  <si>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</si>
  <si>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</si>
  <si>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</si>
  <si>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</si>
  <si>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</si>
  <si>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</si>
  <si>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</si>
  <si>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</si>
  <si>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</si>
  <si>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</si>
  <si>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</si>
  <si>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</si>
  <si>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</si>
  <si>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</si>
  <si>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</si>
  <si>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</si>
  <si>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</si>
  <si>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</si>
  <si>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</si>
  <si>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</si>
  <si>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</si>
  <si>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</si>
  <si>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</si>
  <si>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</si>
  <si>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</si>
  <si>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</si>
  <si>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</si>
  <si>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</si>
  <si>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</si>
  <si>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</si>
  <si>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</si>
  <si>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</si>
  <si>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</si>
  <si>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</si>
  <si>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</si>
  <si>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</si>
  <si>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</si>
  <si>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</si>
  <si>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</si>
  <si>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</si>
  <si>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</si>
  <si>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</si>
  <si>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</si>
  <si>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</si>
  <si>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</si>
  <si>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</si>
  <si>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</si>
  <si>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</si>
  <si>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</si>
  <si>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</si>
  <si>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</si>
  <si>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</si>
  <si>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</si>
  <si>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</si>
  <si>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</si>
  <si>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</si>
  <si>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</si>
  <si>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</si>
  <si>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</si>
  <si>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</si>
  <si>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</si>
  <si>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</si>
  <si>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</si>
  <si>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</si>
  <si>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</si>
  <si>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</si>
  <si>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</si>
  <si>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</si>
  <si>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</si>
  <si>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</si>
  <si>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</si>
  <si>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</si>
  <si>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</si>
  <si>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</si>
  <si>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</si>
  <si>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</si>
  <si>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</si>
  <si>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</si>
  <si>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</si>
  <si>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</si>
  <si>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</si>
  <si>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</si>
  <si>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</si>
  <si>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</si>
  <si>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</si>
  <si>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</si>
  <si>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</si>
  <si>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</si>
  <si>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</si>
  <si>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</si>
  <si>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</si>
  <si>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</si>
  <si>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</si>
  <si>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</si>
  <si>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</si>
  <si>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</si>
  <si>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</si>
  <si>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</si>
  <si>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</si>
  <si>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</si>
  <si>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</si>
  <si>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</si>
  <si>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</si>
  <si>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</si>
  <si>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</si>
  <si>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</si>
  <si>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</si>
  <si>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</si>
  <si>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</si>
  <si>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</si>
  <si>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</si>
  <si>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</si>
  <si>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</si>
  <si>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</si>
  <si>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</si>
  <si>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</si>
  <si>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</si>
  <si>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</si>
  <si>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</si>
  <si>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</si>
  <si>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</si>
  <si>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</si>
  <si>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</si>
  <si>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</si>
  <si>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</si>
  <si>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</si>
  <si>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</si>
  <si>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</si>
  <si>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</si>
  <si>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</si>
  <si>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</si>
  <si>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</si>
  <si>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</si>
  <si>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</si>
  <si>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</si>
  <si>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</si>
  <si>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</si>
  <si>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</si>
  <si>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</si>
  <si>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</si>
  <si>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</si>
  <si>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</si>
  <si>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</si>
  <si>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</si>
  <si>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</si>
  <si>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</si>
  <si>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</si>
  <si>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</si>
  <si>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</si>
  <si>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</si>
  <si>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</si>
  <si>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</si>
  <si>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</si>
  <si>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</si>
  <si>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</si>
  <si>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</si>
  <si>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</si>
  <si>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</si>
  <si>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</si>
  <si>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</si>
  <si>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</si>
  <si>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</si>
  <si>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</si>
  <si>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</si>
  <si>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</si>
  <si>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</si>
  <si>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</si>
  <si>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</si>
  <si>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</si>
  <si>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</si>
  <si>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</si>
  <si>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</si>
  <si>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</si>
  <si>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</si>
  <si>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</si>
  <si>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</si>
  <si>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</si>
  <si>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</si>
  <si>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</si>
  <si>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</si>
  <si>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</si>
  <si>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</si>
  <si>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</si>
  <si>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</si>
  <si>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</si>
  <si>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</si>
  <si>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</si>
  <si>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</si>
  <si>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</si>
  <si>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</si>
  <si>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</si>
  <si>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</si>
  <si>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</si>
  <si>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</si>
  <si>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</si>
  <si>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</si>
  <si>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</si>
  <si>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</si>
  <si>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</si>
  <si>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</si>
  <si>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</si>
  <si>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</si>
  <si>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</si>
  <si>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</si>
  <si>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</si>
  <si>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</si>
  <si>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</si>
  <si>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</si>
  <si>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</si>
  <si>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</si>
  <si>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</si>
  <si>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</si>
  <si>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</si>
  <si>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</si>
  <si>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</si>
  <si>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</si>
  <si>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</si>
  <si>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</si>
  <si>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</si>
  <si>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</si>
  <si>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</si>
  <si>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</si>
  <si>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</si>
  <si>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</si>
  <si>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</si>
  <si>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</si>
  <si>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</si>
  <si>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</si>
  <si>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</si>
  <si>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</si>
  <si>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</si>
  <si>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</si>
  <si>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</si>
  <si>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</si>
  <si>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</si>
  <si>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</si>
  <si>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</si>
  <si>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</si>
  <si>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</si>
  <si>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</si>
  <si>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</si>
  <si>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</si>
  <si>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</si>
  <si>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</si>
  <si>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</si>
  <si>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</si>
  <si>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</si>
  <si>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</si>
  <si>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</si>
  <si>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</si>
  <si>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</si>
  <si>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</si>
  <si>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</si>
  <si>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</si>
  <si>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</si>
  <si>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</si>
  <si>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</si>
  <si>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</si>
  <si>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</si>
  <si>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</si>
  <si>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</si>
  <si>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</si>
  <si>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</si>
  <si>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</si>
  <si>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</si>
  <si>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</si>
  <si>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</si>
  <si>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</si>
  <si>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</si>
  <si>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</si>
  <si>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</si>
  <si>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</si>
  <si>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</si>
  <si>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</si>
  <si>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</si>
  <si>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</si>
  <si>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</si>
  <si>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</si>
  <si>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</si>
  <si>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</si>
  <si>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</si>
  <si>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</si>
  <si>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</si>
  <si>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</si>
  <si>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</si>
  <si>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</si>
  <si>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</si>
  <si>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</si>
  <si>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</si>
  <si>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</si>
  <si>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</si>
  <si>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</si>
  <si>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</si>
  <si>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</si>
  <si>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</si>
  <si>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</si>
  <si>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</si>
  <si>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</si>
  <si>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</si>
  <si>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</si>
  <si>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</si>
  <si>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</si>
  <si>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</si>
  <si>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</si>
  <si>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</si>
  <si>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</si>
  <si>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</si>
  <si>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</si>
  <si>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</si>
  <si>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</si>
  <si>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</si>
  <si>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</si>
  <si>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</si>
  <si>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</si>
  <si>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</si>
  <si>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</si>
  <si>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</si>
  <si>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</si>
  <si>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</si>
  <si>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</si>
  <si>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</si>
  <si>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</si>
  <si>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</si>
  <si>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</si>
  <si>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</si>
  <si>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</si>
  <si>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</si>
  <si>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</si>
  <si>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</si>
  <si>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</si>
  <si>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</si>
  <si>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</si>
  <si>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</si>
  <si>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</si>
  <si>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</si>
  <si>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</si>
  <si>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</si>
  <si>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</si>
  <si>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</si>
  <si>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</si>
  <si>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</si>
  <si>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</si>
  <si>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</si>
  <si>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</si>
  <si>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</si>
  <si>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</si>
  <si>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</si>
  <si>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</si>
  <si>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</si>
  <si>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</si>
  <si>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</si>
  <si>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</si>
  <si>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</si>
  <si>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</si>
  <si>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</si>
  <si>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</si>
  <si>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</si>
  <si>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</si>
  <si>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</si>
  <si>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</si>
  <si>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</si>
  <si>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</si>
  <si>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</si>
  <si>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</si>
  <si>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</si>
  <si>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</si>
  <si>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</si>
  <si>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</si>
  <si>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</si>
  <si>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</si>
  <si>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</si>
  <si>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</si>
  <si>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</si>
  <si>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</si>
  <si>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</si>
  <si>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</si>
  <si>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</si>
  <si>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</si>
  <si>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</si>
  <si>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</si>
  <si>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</si>
  <si>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</si>
  <si>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</si>
  <si>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</si>
  <si>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</si>
  <si>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</si>
  <si>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</si>
  <si>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</si>
  <si>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</si>
  <si>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</si>
  <si>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</si>
  <si>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</si>
  <si>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</si>
  <si>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</si>
  <si>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</si>
  <si>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</si>
  <si>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</si>
  <si>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</si>
  <si>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</si>
  <si>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</si>
  <si>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</si>
  <si>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</si>
  <si>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</si>
  <si>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</si>
  <si>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</si>
  <si>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</si>
  <si>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</si>
  <si>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</si>
  <si>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</si>
  <si>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</si>
  <si>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</si>
  <si>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</si>
  <si>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</si>
  <si>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</si>
  <si>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</si>
  <si>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</si>
  <si>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</si>
  <si>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</si>
  <si>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</si>
  <si>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</si>
  <si>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</si>
  <si>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</si>
  <si>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</si>
  <si>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</si>
  <si>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</si>
  <si>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</si>
  <si>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</si>
  <si>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</si>
  <si>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</si>
  <si>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</si>
  <si>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</si>
  <si>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</si>
  <si>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</si>
  <si>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</si>
  <si>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</si>
  <si>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</si>
  <si>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</si>
  <si>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</si>
  <si>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</si>
  <si>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</si>
  <si>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</si>
  <si>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</si>
  <si>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</si>
  <si>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</si>
  <si>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</si>
  <si>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</si>
  <si>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</si>
  <si>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</si>
  <si>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</si>
  <si>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</si>
  <si>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</si>
  <si>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</si>
  <si>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</si>
  <si>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</si>
  <si>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</si>
  <si>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</si>
  <si>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</si>
  <si>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</si>
  <si>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</si>
  <si>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</si>
  <si>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</si>
  <si>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</si>
  <si>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</si>
  <si>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</si>
  <si>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</si>
  <si>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</si>
  <si>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</si>
  <si>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</si>
  <si>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</si>
  <si>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</si>
  <si>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</si>
  <si>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</si>
  <si>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</si>
  <si>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</si>
  <si>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</si>
  <si>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</si>
  <si>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</si>
  <si>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</si>
  <si>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</si>
  <si>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</si>
  <si>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</si>
  <si>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</si>
  <si>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</si>
  <si>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</si>
  <si>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</si>
  <si>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</si>
  <si>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</si>
  <si>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</si>
  <si>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</si>
  <si>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</si>
  <si>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</si>
  <si>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</si>
  <si>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</si>
  <si>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</si>
  <si>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</si>
  <si>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</si>
  <si>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</si>
  <si>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</si>
  <si>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</si>
  <si>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</si>
  <si>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</si>
  <si>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</si>
  <si>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</si>
  <si>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</si>
  <si>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</si>
  <si>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</si>
  <si>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</si>
  <si>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</si>
  <si>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</si>
  <si>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</si>
  <si>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</si>
  <si>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</si>
  <si>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</si>
  <si>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</si>
  <si>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</si>
  <si>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</si>
  <si>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</si>
  <si>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</si>
  <si>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</si>
  <si>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</si>
  <si>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</si>
  <si>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</si>
  <si>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</si>
  <si>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</si>
  <si>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</si>
  <si>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</si>
  <si>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</si>
  <si>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</si>
  <si>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</si>
  <si>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</si>
  <si>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</si>
  <si>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</si>
  <si>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</si>
  <si>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</si>
  <si>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</si>
  <si>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</si>
  <si>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</si>
  <si>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</si>
  <si>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</si>
  <si>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</si>
  <si>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</si>
  <si>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</si>
  <si>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</si>
  <si>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</si>
  <si>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</si>
  <si>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</si>
  <si>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</si>
  <si>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</si>
  <si>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</si>
  <si>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</si>
  <si>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</si>
  <si>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</si>
  <si>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</si>
  <si>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</si>
  <si>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</si>
  <si>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</si>
  <si>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</si>
  <si>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</si>
  <si>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</si>
  <si>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</si>
  <si>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</si>
  <si>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</si>
  <si>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</si>
  <si>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</si>
  <si>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</si>
  <si>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</si>
  <si>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</si>
  <si>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</si>
  <si>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</si>
  <si>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</si>
  <si>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</si>
  <si>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</si>
  <si>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</si>
  <si>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</si>
  <si>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</si>
  <si>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</si>
  <si>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</si>
  <si>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</si>
  <si>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</si>
  <si>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</si>
  <si>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</si>
  <si>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</si>
  <si>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</si>
  <si>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</si>
  <si>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</si>
  <si>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</si>
  <si>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</si>
  <si>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</si>
  <si>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</si>
  <si>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</si>
  <si>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</si>
  <si>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</si>
  <si>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</si>
  <si>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</si>
  <si>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</si>
  <si>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</si>
  <si>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</si>
  <si>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</si>
  <si>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</si>
  <si>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</si>
  <si>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</si>
  <si>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</si>
  <si>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</si>
  <si>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</si>
  <si>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</si>
  <si>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</si>
  <si>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</si>
  <si>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</si>
  <si>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</si>
  <si>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</si>
  <si>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</si>
  <si>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</si>
  <si>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</si>
  <si>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</si>
  <si>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</si>
  <si>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</si>
  <si>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</si>
  <si>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</si>
  <si>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</si>
  <si>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</si>
  <si>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</si>
  <si>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</si>
  <si>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</si>
  <si>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</si>
  <si>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</si>
  <si>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</si>
  <si>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</si>
  <si>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</si>
  <si>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</si>
  <si>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</si>
  <si>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</si>
  <si>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</si>
  <si>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</si>
  <si>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</si>
  <si>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</si>
  <si>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</si>
  <si>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</si>
  <si>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</si>
  <si>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</si>
  <si>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</si>
  <si>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</si>
  <si>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</si>
  <si>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</si>
  <si>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</si>
  <si>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</si>
  <si>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</si>
  <si>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</si>
  <si>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</si>
  <si>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</si>
  <si>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</si>
  <si>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</si>
  <si>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</si>
  <si>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</si>
  <si>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</si>
  <si>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</si>
  <si>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</si>
  <si>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</si>
  <si>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</si>
  <si>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</si>
  <si>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</si>
  <si>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</si>
  <si>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</si>
  <si>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</si>
  <si>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</si>
  <si>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</si>
  <si>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</si>
  <si>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</si>
  <si>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</si>
  <si>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</si>
  <si>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</si>
  <si>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</si>
  <si>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</si>
  <si>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</si>
  <si>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</si>
  <si>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</si>
  <si>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</si>
  <si>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</si>
  <si>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</si>
  <si>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</si>
  <si>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</si>
  <si>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</si>
  <si>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</si>
  <si>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</si>
  <si>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</si>
  <si>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</si>
  <si>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</si>
  <si>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</si>
  <si>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</si>
  <si>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</si>
  <si>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</si>
  <si>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</si>
  <si>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</si>
  <si>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</si>
  <si>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</si>
  <si>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</si>
  <si>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</si>
  <si>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</si>
  <si>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</si>
  <si>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</si>
  <si>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</si>
  <si>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</si>
  <si>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</si>
  <si>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</si>
  <si>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</si>
  <si>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</si>
  <si>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</si>
  <si>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</si>
  <si>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</si>
  <si>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</si>
  <si>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</si>
  <si>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</si>
  <si>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</si>
  <si>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</si>
  <si>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</si>
  <si>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</si>
  <si>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</si>
  <si>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</si>
  <si>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</si>
  <si>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</si>
  <si>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</si>
  <si>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</si>
  <si>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</si>
  <si>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</si>
  <si>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</si>
  <si>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</si>
  <si>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</si>
  <si>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</si>
  <si>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</si>
  <si>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</si>
  <si>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</si>
  <si>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</si>
  <si>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</si>
  <si>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</si>
  <si>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</si>
  <si>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</si>
  <si>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</si>
  <si>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</si>
  <si>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</si>
  <si>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</si>
  <si>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</si>
  <si>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</si>
  <si>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</si>
  <si>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</si>
  <si>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</si>
  <si>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</si>
  <si>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</si>
  <si>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</si>
  <si>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</si>
  <si>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</si>
  <si>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</si>
  <si>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</si>
  <si>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</si>
  <si>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</si>
  <si>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</si>
  <si>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</si>
  <si>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</si>
  <si>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</si>
  <si>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</si>
  <si>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</si>
  <si>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</si>
  <si>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</si>
  <si>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</si>
  <si>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</si>
  <si>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</si>
  <si>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</si>
  <si>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</si>
  <si>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</si>
  <si>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</si>
  <si>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</si>
  <si>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</si>
  <si>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</si>
  <si>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</si>
  <si>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</si>
  <si>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</si>
  <si>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</si>
  <si>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</si>
  <si>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</si>
  <si>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</si>
  <si>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</si>
  <si>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</si>
  <si>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</si>
  <si>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</si>
  <si>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</si>
  <si>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</si>
  <si>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</si>
  <si>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</si>
  <si>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</si>
  <si>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</si>
  <si>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</si>
  <si>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</si>
  <si>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</si>
  <si>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</si>
  <si>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</si>
  <si>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</si>
  <si>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</si>
  <si>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</si>
  <si>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</si>
  <si>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</si>
  <si>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</si>
  <si>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</si>
  <si>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</si>
  <si>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</si>
  <si>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</si>
  <si>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</si>
  <si>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</si>
  <si>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</si>
  <si>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</si>
  <si>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</si>
  <si>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</si>
  <si>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</si>
  <si>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</si>
  <si>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</si>
  <si>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</si>
  <si>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</si>
  <si>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</si>
  <si>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</si>
  <si>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</si>
  <si>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</si>
  <si>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</si>
  <si>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</si>
  <si>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</si>
  <si>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</si>
  <si>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</si>
  <si>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</si>
  <si>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</si>
  <si>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</si>
  <si>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</si>
  <si>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</si>
  <si>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</si>
  <si>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</si>
  <si>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</si>
  <si>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</si>
  <si>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</si>
  <si>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</si>
  <si>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</si>
  <si>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</si>
  <si>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</si>
  <si>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</si>
  <si>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</si>
  <si>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</si>
  <si>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</si>
  <si>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</si>
  <si>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</si>
  <si>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</si>
  <si>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</si>
  <si>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</si>
  <si>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</si>
  <si>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</si>
  <si>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</si>
  <si>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</si>
  <si>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</si>
  <si>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</si>
  <si>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</si>
  <si>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</si>
  <si>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</si>
  <si>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</si>
  <si>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</si>
  <si>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</si>
  <si>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</si>
  <si>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</si>
  <si>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</si>
  <si>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</si>
  <si>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</si>
  <si>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</si>
  <si>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</si>
  <si>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</si>
  <si>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</si>
  <si>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</si>
  <si>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</si>
  <si>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</si>
  <si>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</si>
  <si>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</si>
  <si>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</si>
  <si>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</si>
  <si>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</si>
  <si>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</si>
  <si>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</si>
  <si>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</si>
  <si>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</si>
  <si>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</si>
  <si>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</si>
  <si>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</si>
  <si>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</si>
  <si>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</si>
  <si>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</si>
  <si>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</si>
  <si>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</si>
  <si>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</si>
  <si>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</si>
  <si>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</si>
  <si>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</si>
  <si>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</si>
  <si>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</si>
  <si>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</si>
  <si>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</si>
  <si>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</si>
  <si>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</si>
  <si>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</si>
  <si>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</si>
  <si>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</si>
  <si>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</si>
  <si>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</si>
  <si>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</si>
  <si>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</si>
  <si>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</si>
  <si>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</si>
  <si>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</si>
  <si>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</si>
  <si>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</si>
  <si>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</si>
  <si>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</si>
  <si>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</si>
  <si>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</si>
  <si>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</si>
  <si>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</si>
  <si>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</si>
  <si>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</si>
  <si>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</si>
  <si>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</si>
  <si>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</si>
  <si>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</si>
  <si>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</si>
  <si>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</si>
  <si>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</si>
  <si>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</si>
  <si>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</si>
  <si>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</si>
  <si>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</si>
  <si>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</si>
  <si>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</si>
  <si>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</si>
  <si>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</si>
  <si>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</si>
  <si>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</si>
  <si>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</si>
  <si>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</si>
  <si>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</si>
  <si>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</si>
  <si>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</si>
  <si>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</si>
  <si>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</si>
  <si>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</si>
  <si>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</si>
  <si>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</si>
  <si>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</si>
  <si>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</si>
  <si>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</si>
  <si>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</si>
  <si>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</si>
  <si>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</si>
  <si>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</si>
  <si>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</si>
  <si>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</si>
  <si>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</si>
  <si>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</si>
  <si>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</si>
  <si>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</si>
  <si>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</si>
  <si>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</si>
  <si>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</si>
  <si>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</si>
  <si>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</si>
  <si>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</si>
  <si>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</si>
  <si>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</si>
  <si>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</si>
  <si>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</si>
  <si>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</si>
  <si>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</si>
  <si>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</si>
  <si>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</si>
  <si>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</si>
  <si>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</si>
  <si>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</si>
  <si>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</si>
  <si>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</si>
  <si>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</si>
  <si>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</si>
  <si>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</si>
  <si>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</si>
  <si>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</si>
  <si>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</si>
  <si>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</si>
  <si>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</si>
  <si>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</si>
  <si>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</si>
  <si>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</si>
  <si>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</si>
  <si>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</si>
  <si>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</si>
  <si>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</si>
  <si>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</si>
  <si>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</si>
  <si>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</si>
  <si>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</si>
  <si>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</si>
  <si>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</si>
  <si>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</si>
  <si>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</si>
  <si>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</si>
  <si>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</si>
  <si>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</si>
  <si>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</si>
  <si>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</si>
  <si>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</si>
  <si>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</si>
  <si>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</si>
  <si>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</si>
  <si>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</si>
  <si>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</si>
  <si>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</si>
  <si>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</si>
  <si>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</si>
  <si>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</si>
  <si>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</si>
  <si>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</si>
  <si>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</si>
  <si>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</si>
  <si>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</si>
  <si>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</si>
  <si>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</si>
  <si>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</si>
  <si>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</si>
  <si>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</si>
  <si>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</si>
  <si>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</si>
  <si>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</si>
  <si>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</si>
  <si>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</si>
  <si>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</si>
  <si>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</si>
  <si>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</si>
  <si>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</si>
  <si>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</si>
  <si>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</si>
  <si>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</si>
  <si>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</si>
  <si>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</si>
  <si>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</si>
  <si>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</si>
  <si>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</si>
  <si>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</si>
  <si>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</si>
  <si>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</si>
  <si>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</si>
  <si>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</si>
  <si>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</si>
  <si>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</si>
  <si>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</si>
  <si>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</si>
  <si>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</si>
  <si>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</si>
  <si>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</si>
  <si>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</si>
  <si>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</si>
  <si>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</si>
  <si>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</si>
  <si>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</si>
  <si>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</si>
  <si>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</si>
  <si>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</si>
  <si>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</si>
  <si>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</si>
  <si>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</si>
  <si>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</si>
  <si>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</si>
  <si>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</si>
  <si>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</si>
  <si>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</si>
  <si>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</si>
  <si>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</si>
  <si>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</si>
  <si>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</si>
  <si>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</si>
  <si>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</si>
  <si>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</si>
  <si>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</si>
  <si>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</si>
  <si>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</si>
  <si>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</si>
  <si>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</si>
  <si>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</si>
  <si>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</si>
  <si>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</si>
  <si>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</si>
  <si>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</si>
  <si>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</si>
  <si>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</si>
  <si>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</si>
  <si>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</si>
  <si>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</si>
  <si>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</si>
  <si>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</si>
  <si>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</si>
  <si>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</si>
  <si>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</si>
  <si>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</si>
  <si>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</si>
  <si>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</si>
  <si>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</si>
  <si>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</si>
  <si>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</si>
  <si>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</si>
  <si>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</si>
  <si>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</si>
  <si>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</si>
  <si>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</si>
  <si>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</si>
  <si>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</si>
  <si>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</si>
  <si>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</si>
  <si>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</si>
  <si>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</si>
  <si>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</si>
  <si>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</si>
  <si>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</si>
  <si>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</si>
  <si>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</si>
  <si>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</si>
  <si>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</si>
  <si>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</si>
  <si>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</si>
  <si>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</si>
  <si>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</si>
  <si>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</si>
  <si>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</si>
  <si>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</si>
  <si>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</si>
  <si>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</si>
  <si>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</si>
  <si>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</si>
  <si>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</si>
  <si>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</si>
  <si>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</si>
  <si>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</si>
  <si>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</si>
  <si>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</si>
  <si>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</si>
  <si>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</si>
  <si>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</si>
  <si>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</si>
  <si>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</si>
  <si>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</si>
  <si>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</si>
  <si>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</si>
  <si>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</si>
  <si>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</si>
  <si>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</si>
  <si>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</si>
  <si>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</si>
  <si>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</si>
  <si>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</si>
  <si>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</si>
  <si>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</si>
  <si>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</si>
  <si>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</si>
  <si>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</si>
  <si>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</si>
  <si>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</si>
  <si>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</si>
  <si>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</si>
  <si>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</si>
  <si>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</si>
  <si>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</si>
  <si>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</si>
  <si>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</si>
  <si>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</si>
  <si>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</si>
  <si>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</si>
  <si>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</si>
  <si>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</si>
  <si>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</si>
  <si>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</si>
  <si>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</si>
  <si>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</si>
  <si>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</si>
  <si>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</si>
  <si>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</si>
  <si>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</si>
  <si>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</si>
  <si>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</si>
  <si>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</si>
  <si>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</si>
  <si>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</si>
  <si>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</si>
  <si>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</si>
  <si>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</si>
  <si>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</si>
  <si>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</si>
  <si>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</si>
  <si>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</si>
  <si>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</si>
  <si>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</si>
  <si>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</si>
  <si>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</si>
  <si>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</si>
  <si>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</si>
  <si>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</si>
  <si>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</si>
  <si>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</si>
  <si>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</si>
  <si>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</si>
  <si>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</si>
  <si>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</si>
  <si>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</si>
  <si>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</si>
  <si>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</si>
  <si>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</si>
  <si>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</si>
  <si>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</si>
  <si>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</si>
  <si>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</si>
  <si>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</si>
  <si>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</si>
  <si>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</si>
  <si>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</si>
  <si>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</si>
  <si>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</si>
  <si>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</si>
  <si>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</si>
  <si>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</si>
  <si>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</si>
  <si>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</si>
  <si>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</si>
  <si>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</si>
  <si>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</si>
  <si>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</si>
  <si>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</si>
  <si>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</si>
  <si>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</si>
  <si>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</si>
  <si>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</si>
  <si>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</si>
  <si>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</si>
  <si>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</si>
  <si>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</si>
  <si>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</si>
  <si>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</si>
  <si>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</si>
  <si>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</si>
  <si>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</si>
  <si>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</si>
  <si>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</si>
  <si>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</si>
  <si>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</si>
  <si>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</si>
  <si>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</si>
  <si>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</si>
  <si>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</si>
  <si>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</si>
  <si>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</si>
  <si>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</si>
  <si>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</si>
  <si>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</si>
  <si>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</si>
  <si>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</si>
  <si>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</si>
  <si>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</si>
  <si>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</si>
  <si>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</si>
  <si>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</si>
  <si>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</si>
  <si>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</si>
  <si>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</si>
  <si>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</si>
  <si>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</si>
  <si>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</si>
  <si>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</si>
  <si>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</si>
  <si>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</si>
  <si>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</si>
  <si>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</si>
  <si>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</si>
  <si>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</si>
  <si>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</si>
  <si>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</si>
  <si>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</si>
  <si>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</si>
  <si>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</si>
  <si>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</si>
  <si>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</si>
  <si>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</si>
  <si>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</si>
  <si>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</si>
  <si>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</si>
  <si>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</si>
  <si>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</si>
  <si>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</si>
  <si>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</si>
  <si>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</si>
  <si>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</si>
  <si>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</si>
  <si>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</si>
  <si>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</si>
  <si>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</si>
  <si>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</si>
  <si>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</si>
  <si>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</si>
  <si>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</si>
  <si>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</si>
  <si>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</si>
  <si>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</si>
  <si>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</si>
  <si>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</si>
  <si>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</si>
  <si>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</si>
  <si>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</si>
  <si>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</si>
  <si>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</si>
  <si>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</si>
  <si>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</si>
  <si>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</si>
  <si>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</si>
  <si>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</si>
  <si>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</si>
  <si>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</si>
  <si>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</si>
  <si>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</si>
  <si>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</si>
  <si>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</si>
  <si>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</si>
  <si>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</si>
  <si>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</si>
  <si>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</si>
  <si>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</si>
  <si>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</si>
  <si>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</si>
  <si>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</si>
  <si>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</si>
  <si>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</si>
  <si>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</si>
  <si>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</si>
  <si>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</si>
  <si>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</si>
  <si>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</si>
  <si>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</si>
  <si>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</si>
  <si>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</si>
  <si>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</si>
  <si>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</si>
  <si>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</si>
  <si>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</si>
  <si>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</si>
  <si>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</si>
  <si>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</si>
  <si>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</si>
  <si>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</si>
  <si>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</si>
  <si>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</si>
  <si>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</si>
  <si>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</si>
  <si>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</si>
  <si>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</si>
  <si>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</si>
  <si>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</si>
  <si>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</si>
  <si>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</si>
  <si>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</si>
  <si>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</si>
  <si>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</si>
  <si>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</si>
  <si>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</si>
  <si>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</si>
  <si>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</si>
  <si>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</si>
  <si>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</si>
  <si>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</si>
  <si>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</si>
  <si>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</si>
  <si>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</si>
  <si>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</si>
  <si>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</si>
  <si>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</si>
  <si>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</si>
  <si>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</si>
  <si>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</si>
  <si>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</si>
  <si>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</si>
  <si>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</si>
  <si>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</si>
  <si>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</si>
  <si>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</si>
  <si>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</si>
  <si>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</si>
  <si>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</si>
  <si>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</si>
  <si>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</si>
  <si>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</si>
  <si>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</si>
  <si>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</si>
  <si>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</si>
  <si>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</si>
  <si>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</si>
  <si>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</si>
  <si>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</si>
  <si>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</si>
  <si>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</si>
  <si>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</si>
  <si>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</si>
  <si>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</si>
  <si>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</si>
  <si>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</si>
  <si>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</si>
  <si>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</si>
  <si>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</si>
  <si>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</si>
  <si>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</si>
  <si>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</si>
  <si>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</si>
  <si>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</si>
  <si>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</si>
  <si>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</si>
  <si>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</si>
  <si>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</si>
  <si>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</si>
  <si>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</si>
  <si>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</si>
  <si>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</si>
  <si>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</si>
  <si>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</si>
  <si>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</si>
  <si>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</si>
  <si>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</si>
  <si>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</si>
  <si>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</si>
  <si>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</si>
  <si>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</si>
  <si>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</si>
  <si>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</si>
  <si>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</si>
  <si>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</si>
  <si>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</si>
  <si>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</si>
  <si>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</si>
  <si>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</si>
  <si>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</si>
  <si>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</si>
  <si>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</si>
  <si>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</si>
  <si>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</si>
  <si>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</si>
  <si>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</si>
  <si>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</si>
  <si>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</si>
  <si>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</si>
  <si>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</si>
  <si>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</si>
  <si>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</si>
  <si>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</si>
  <si>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</si>
  <si>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</si>
  <si>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</si>
  <si>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</si>
  <si>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</si>
  <si>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</si>
  <si>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</si>
  <si>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</si>
  <si>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</si>
  <si>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</si>
  <si>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</si>
  <si>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</si>
  <si>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</si>
  <si>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</si>
  <si>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</si>
  <si>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</si>
  <si>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</si>
  <si>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</si>
  <si>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</si>
  <si>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</si>
  <si>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</si>
  <si>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</si>
  <si>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</si>
  <si>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</si>
  <si>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</si>
  <si>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</si>
  <si>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</si>
  <si>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</si>
  <si>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</si>
  <si>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</si>
  <si>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</si>
  <si>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</si>
  <si>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</si>
  <si>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</si>
  <si>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</si>
  <si>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</si>
  <si>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</si>
  <si>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</si>
  <si>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</si>
  <si>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</si>
  <si>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</si>
  <si>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</si>
  <si>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</si>
  <si>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</si>
  <si>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</si>
  <si>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</si>
  <si>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</si>
  <si>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</si>
  <si>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</si>
  <si>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</si>
  <si>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</si>
  <si>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</si>
  <si>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</si>
  <si>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</si>
  <si>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</si>
  <si>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</si>
  <si>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</si>
  <si>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</si>
  <si>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</si>
  <si>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</si>
  <si>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</si>
  <si>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</si>
  <si>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</si>
  <si>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</si>
  <si>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</si>
  <si>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</si>
  <si>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</si>
  <si>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</si>
  <si>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</si>
  <si>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</si>
  <si>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</si>
  <si>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</si>
  <si>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</si>
  <si>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</si>
  <si>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</si>
  <si>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</si>
  <si>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</si>
  <si>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</si>
  <si>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</si>
  <si>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</si>
  <si>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</si>
  <si>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</si>
  <si>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</si>
  <si>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</si>
  <si>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</si>
  <si>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</si>
  <si>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</si>
  <si>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</si>
  <si>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</si>
  <si>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</si>
  <si>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</si>
  <si>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</si>
  <si>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</si>
  <si>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</si>
  <si>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</si>
  <si>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</si>
  <si>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</si>
  <si>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</si>
  <si>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</si>
  <si>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</si>
  <si>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</si>
  <si>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</si>
  <si>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</si>
  <si>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</si>
  <si>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</si>
  <si>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</si>
  <si>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</si>
  <si>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</si>
  <si>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</si>
  <si>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</si>
  <si>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</si>
  <si>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</si>
  <si>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</si>
  <si>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</si>
  <si>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</si>
  <si>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</si>
  <si>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</si>
  <si>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</si>
  <si>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</si>
  <si>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</si>
  <si>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</si>
  <si>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</si>
  <si>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</si>
  <si>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</si>
  <si>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</si>
  <si>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</si>
  <si>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</si>
  <si>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</si>
  <si>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</si>
  <si>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</si>
  <si>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</si>
  <si>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</si>
  <si>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</si>
  <si>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</si>
  <si>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</si>
  <si>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</si>
  <si>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</si>
  <si>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</si>
  <si>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</si>
  <si>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</si>
  <si>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</si>
  <si>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</si>
  <si>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</si>
  <si>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</si>
  <si>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</si>
  <si>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</si>
  <si>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</si>
  <si>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</si>
  <si>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</si>
  <si>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</si>
  <si>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</si>
  <si>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</si>
  <si>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</si>
  <si>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</si>
  <si>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</si>
  <si>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</si>
  <si>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</si>
  <si>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</si>
  <si>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</si>
  <si>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</si>
  <si>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</si>
  <si>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</si>
  <si>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</si>
  <si>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</si>
  <si>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</si>
  <si>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</si>
  <si>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</si>
  <si>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</si>
  <si>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</si>
  <si>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</si>
  <si>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</si>
  <si>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</si>
  <si>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</si>
  <si>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</si>
  <si>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</si>
  <si>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</si>
  <si>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</si>
  <si>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</si>
  <si>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</si>
  <si>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</si>
  <si>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</si>
  <si>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</si>
  <si>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</si>
  <si>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</si>
  <si>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</si>
  <si>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</si>
  <si>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</si>
  <si>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</si>
  <si>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</si>
  <si>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</si>
  <si>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</si>
  <si>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</si>
  <si>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</si>
  <si>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</si>
  <si>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</si>
  <si>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</si>
  <si>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</si>
  <si>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</si>
  <si>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</si>
  <si>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</si>
  <si>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</si>
  <si>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</si>
  <si>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</si>
  <si>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</si>
  <si>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</si>
  <si>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</si>
  <si>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</si>
  <si>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</si>
  <si>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</si>
  <si>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</si>
  <si>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</si>
  <si>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</si>
  <si>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</si>
  <si>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</si>
  <si>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</si>
  <si>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</si>
  <si>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</si>
  <si>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</si>
  <si>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</si>
  <si>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</si>
  <si>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</si>
  <si>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</si>
  <si>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</si>
  <si>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</si>
  <si>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</si>
  <si>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</si>
  <si>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</si>
  <si>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</si>
  <si>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</si>
  <si>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</si>
  <si>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</si>
  <si>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</si>
  <si>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</si>
  <si>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</si>
  <si>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</si>
  <si>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</si>
  <si>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</si>
  <si>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</si>
  <si>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</si>
  <si>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</si>
  <si>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</si>
  <si>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</si>
  <si>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</si>
  <si>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</si>
  <si>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</si>
  <si>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</si>
  <si>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</si>
  <si>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</si>
  <si>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</si>
  <si>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</si>
  <si>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</si>
  <si>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</si>
  <si>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</si>
  <si>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</si>
  <si>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</si>
  <si>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</si>
  <si>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</si>
  <si>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</si>
  <si>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</si>
  <si>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</si>
  <si>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</si>
  <si>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</si>
  <si>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</si>
  <si>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</si>
  <si>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</si>
  <si>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</si>
  <si>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</si>
  <si>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</si>
  <si>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</si>
  <si>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</si>
  <si>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</si>
  <si>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</si>
  <si>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</si>
  <si>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</si>
  <si>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</si>
  <si>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</si>
  <si>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</si>
  <si>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</si>
  <si>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</si>
  <si>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</si>
  <si>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</si>
  <si>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</si>
  <si>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</si>
  <si>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</si>
  <si>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</si>
  <si>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</si>
  <si>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</si>
  <si>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</si>
  <si>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</si>
  <si>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</si>
  <si>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</si>
  <si>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</si>
  <si>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</si>
  <si>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</si>
  <si>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</si>
  <si>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</si>
  <si>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</si>
  <si>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</si>
  <si>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</si>
  <si>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</si>
  <si>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</si>
  <si>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</si>
  <si>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</si>
  <si>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</si>
  <si>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</si>
  <si>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</si>
  <si>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</si>
  <si>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</si>
  <si>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</si>
  <si>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</si>
  <si>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</si>
  <si>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</si>
  <si>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</si>
  <si>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</si>
  <si>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</si>
  <si>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</si>
  <si>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</si>
  <si>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</si>
  <si>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</si>
  <si>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</si>
  <si>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</si>
  <si>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</si>
  <si>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</si>
  <si>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</si>
  <si>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</si>
  <si>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</si>
  <si>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</si>
  <si>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</si>
  <si>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</si>
  <si>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</si>
  <si>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</si>
  <si>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</si>
  <si>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</si>
  <si>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</si>
  <si>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</si>
  <si>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</si>
  <si>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</si>
  <si>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</si>
  <si>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</si>
  <si>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</si>
  <si>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</si>
  <si>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</si>
  <si>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</si>
  <si>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</si>
  <si>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</si>
  <si>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</si>
  <si>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</si>
  <si>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</si>
  <si>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</si>
  <si>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</si>
  <si>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</si>
  <si>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</si>
  <si>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</si>
  <si>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</si>
  <si>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</si>
  <si>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</si>
  <si>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</si>
  <si>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</si>
  <si>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</si>
  <si>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</si>
  <si>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</si>
  <si>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</si>
  <si>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</si>
  <si>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</si>
  <si>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</si>
  <si>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</si>
  <si>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</si>
  <si>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</si>
  <si>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</si>
  <si>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</si>
  <si>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</si>
  <si>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</si>
  <si>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</si>
  <si>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</si>
  <si>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</si>
  <si>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</si>
  <si>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</si>
  <si>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</si>
  <si>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</si>
  <si>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</si>
  <si>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</si>
  <si>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</si>
  <si>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</si>
  <si>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</si>
  <si>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</si>
  <si>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</si>
  <si>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</si>
  <si>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</si>
  <si>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</si>
  <si>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</si>
  <si>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</si>
  <si>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</si>
  <si>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</si>
  <si>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</si>
  <si>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</si>
  <si>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</si>
  <si>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</si>
  <si>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</si>
  <si>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</si>
  <si>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</si>
  <si>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</si>
  <si>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</si>
  <si>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</si>
  <si>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</si>
  <si>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</si>
  <si>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</si>
  <si>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</si>
  <si>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</si>
  <si>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</si>
  <si>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</si>
  <si>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</si>
  <si>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</si>
  <si>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</si>
  <si>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</si>
  <si>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</si>
  <si>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</si>
  <si>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</si>
  <si>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</si>
  <si>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</si>
  <si>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</si>
  <si>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</si>
  <si>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</si>
  <si>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</si>
  <si>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</si>
  <si>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</si>
  <si>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</si>
  <si>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</si>
  <si>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</si>
  <si>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</si>
  <si>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</si>
  <si>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</si>
  <si>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</si>
  <si>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</si>
  <si>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</si>
  <si>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</si>
  <si>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</si>
  <si>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</si>
  <si>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</si>
  <si>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</si>
  <si>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</si>
  <si>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</si>
  <si>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</si>
  <si>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</si>
  <si>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</si>
  <si>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</si>
  <si>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</si>
  <si>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</si>
  <si>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</si>
  <si>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</si>
  <si>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</si>
  <si>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</si>
  <si>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</si>
  <si>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</si>
  <si>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JAGODNJAK</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</si>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</sst>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309551.76</v>
      </c>
      <c r="D2" s="7">
        <f>'PR-RAS'!E6</f>
        <v>352763</v>
      </c>
      <c r="E2" s="7">
        <v>0</v>
      </c>
      <c r="F2" s="7">
        <v>0</v>
      </c>
      <c r="G2" s="8">
        <f t="shared" ref="G2:G274" si="0">(B2/1000)*(C2*1+D2*2)</f>
        <v>1015.07776</v>
      </c>
      <c r="H2" s="8">
        <f t="shared" ref="H2:H274" si="1">ABS(C2-ROUND(C2,0))+ABS(D2-ROUND(D2,0))</f>
        <v>0.23999999999068677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123629.75</v>
      </c>
      <c r="D3" s="2">
        <f>'PR-RAS'!E7</f>
        <v>109416.58</v>
      </c>
      <c r="E3" s="2">
        <v>0</v>
      </c>
      <c r="F3" s="2">
        <v>0</v>
      </c>
      <c r="G3" s="3">
        <f t="shared" si="0"/>
        <v>684.92582000000004</v>
      </c>
      <c r="H3" s="3">
        <f t="shared" si="1"/>
        <v>0.66999999999825377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120120.19</v>
      </c>
      <c r="D4" s="2">
        <f>'PR-RAS'!E8</f>
        <v>104881.04</v>
      </c>
      <c r="E4" s="2">
        <v>0</v>
      </c>
      <c r="F4" s="2">
        <v>0</v>
      </c>
      <c r="G4" s="3">
        <f t="shared" si="0"/>
        <v>989.64681000000007</v>
      </c>
      <c r="H4" s="3">
        <f t="shared" si="1"/>
        <v>0.22999999999592546</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120120.19</v>
      </c>
      <c r="D5" s="2">
        <f>'PR-RAS'!E9</f>
        <v>104881.04</v>
      </c>
      <c r="E5" s="2">
        <v>0</v>
      </c>
      <c r="F5" s="2">
        <v>0</v>
      </c>
      <c r="G5" s="3">
        <f t="shared" si="0"/>
        <v>1319.52908</v>
      </c>
      <c r="H5" s="3">
        <f t="shared" si="1"/>
        <v>0.22999999999592546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3278.98</v>
      </c>
      <c r="D19" s="2">
        <f>'PR-RAS'!E23</f>
        <v>4272.33</v>
      </c>
      <c r="E19" s="2">
        <v>0</v>
      </c>
      <c r="F19" s="2">
        <v>0</v>
      </c>
      <c r="G19" s="3">
        <f t="shared" si="0"/>
        <v>212.82551999999998</v>
      </c>
      <c r="H19" s="3">
        <f t="shared" si="1"/>
        <v>0.34999999999990905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3278.98</v>
      </c>
      <c r="D23" s="2">
        <f>'PR-RAS'!E27</f>
        <v>4272.33</v>
      </c>
      <c r="E23" s="2">
        <v>0</v>
      </c>
      <c r="F23" s="2">
        <v>0</v>
      </c>
      <c r="G23" s="3">
        <f t="shared" si="0"/>
        <v>260.12007999999997</v>
      </c>
      <c r="H23" s="3">
        <f t="shared" si="1"/>
        <v>0.34999999999990905</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230.58</v>
      </c>
      <c r="D25" s="2">
        <f>'PR-RAS'!E29</f>
        <v>263.20999999999998</v>
      </c>
      <c r="E25" s="2">
        <v>0</v>
      </c>
      <c r="F25" s="2">
        <v>0</v>
      </c>
      <c r="G25" s="3">
        <f t="shared" si="0"/>
        <v>18.167999999999999</v>
      </c>
      <c r="H25" s="3">
        <f t="shared" si="1"/>
        <v>0.62999999999996703</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230.58</v>
      </c>
      <c r="D27" s="2">
        <f>'PR-RAS'!E31</f>
        <v>263.20999999999998</v>
      </c>
      <c r="E27" s="2">
        <v>0</v>
      </c>
      <c r="F27" s="2">
        <v>0</v>
      </c>
      <c r="G27" s="3">
        <f t="shared" si="0"/>
        <v>19.681999999999999</v>
      </c>
      <c r="H27" s="3">
        <f t="shared" si="1"/>
        <v>0.62999999999996703</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171145.09999999998</v>
      </c>
      <c r="D45" s="2">
        <f>'PR-RAS'!E49</f>
        <v>186967.07</v>
      </c>
      <c r="E45" s="2">
        <v>0</v>
      </c>
      <c r="F45" s="2">
        <v>0</v>
      </c>
      <c r="G45" s="3">
        <f t="shared" si="0"/>
        <v>23983.486559999998</v>
      </c>
      <c r="H45" s="3">
        <f t="shared" si="1"/>
        <v>0.16999999998370185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98922.26</v>
      </c>
      <c r="D54" s="2">
        <f>'PR-RAS'!E58</f>
        <v>186967.07</v>
      </c>
      <c r="E54" s="2">
        <v>0</v>
      </c>
      <c r="F54" s="2">
        <v>0</v>
      </c>
      <c r="G54" s="3">
        <f t="shared" si="0"/>
        <v>25061.389200000001</v>
      </c>
      <c r="H54" s="3">
        <f t="shared" si="1"/>
        <v>0.33000000000174623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93922.26</v>
      </c>
      <c r="D55" s="2">
        <f>'PR-RAS'!E59</f>
        <v>186967.07</v>
      </c>
      <c r="E55" s="2">
        <v>0</v>
      </c>
      <c r="F55" s="2">
        <v>0</v>
      </c>
      <c r="G55" s="3">
        <f t="shared" si="0"/>
        <v>25264.245600000002</v>
      </c>
      <c r="H55" s="3">
        <f t="shared" si="1"/>
        <v>0.33000000000174623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5000</v>
      </c>
      <c r="D56" s="2">
        <f>'PR-RAS'!E60</f>
        <v>0</v>
      </c>
      <c r="E56" s="2">
        <v>0</v>
      </c>
      <c r="F56" s="2">
        <v>0</v>
      </c>
      <c r="G56" s="3">
        <f t="shared" si="0"/>
        <v>275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72222.84</v>
      </c>
      <c r="D57" s="2">
        <f>'PR-RAS'!E61</f>
        <v>0</v>
      </c>
      <c r="E57" s="2">
        <v>0</v>
      </c>
      <c r="F57" s="2">
        <v>0</v>
      </c>
      <c r="G57" s="3">
        <f t="shared" si="0"/>
        <v>4044.4790399999997</v>
      </c>
      <c r="H57" s="3">
        <f t="shared" si="1"/>
        <v>0.16000000000349246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72222.84</v>
      </c>
      <c r="D58" s="2">
        <f>'PR-RAS'!E62</f>
        <v>0</v>
      </c>
      <c r="E58" s="2">
        <v>0</v>
      </c>
      <c r="F58" s="2">
        <v>0</v>
      </c>
      <c r="G58" s="3">
        <f t="shared" si="0"/>
        <v>4116.7018799999996</v>
      </c>
      <c r="H58" s="3">
        <f t="shared" si="1"/>
        <v>0.16000000000349246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6405.82</v>
      </c>
      <c r="D78" s="2">
        <f>'PR-RAS'!E82</f>
        <v>52290.74</v>
      </c>
      <c r="E78" s="2">
        <v>0</v>
      </c>
      <c r="F78" s="2">
        <v>0</v>
      </c>
      <c r="G78" s="3">
        <f t="shared" si="0"/>
        <v>8546.0220999999983</v>
      </c>
      <c r="H78" s="3">
        <f t="shared" si="1"/>
        <v>0.44000000000232831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0.1</v>
      </c>
      <c r="D79" s="2">
        <f>'PR-RAS'!E83</f>
        <v>0.02</v>
      </c>
      <c r="E79" s="2">
        <v>0</v>
      </c>
      <c r="F79" s="2">
        <v>0</v>
      </c>
      <c r="G79" s="3">
        <f t="shared" si="0"/>
        <v>1.0920000000000001E-2</v>
      </c>
      <c r="H79" s="3">
        <f t="shared" si="1"/>
        <v>0.12000000000000001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0.1</v>
      </c>
      <c r="D81" s="2">
        <f>'PR-RAS'!E85</f>
        <v>0.02</v>
      </c>
      <c r="E81" s="2">
        <v>0</v>
      </c>
      <c r="F81" s="2">
        <v>0</v>
      </c>
      <c r="G81" s="3">
        <f t="shared" si="0"/>
        <v>1.1200000000000002E-2</v>
      </c>
      <c r="H81" s="3">
        <f t="shared" si="1"/>
        <v>0.12000000000000001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6405.7199999999993</v>
      </c>
      <c r="D87" s="2">
        <f>'PR-RAS'!E91</f>
        <v>52290.720000000001</v>
      </c>
      <c r="E87" s="2">
        <v>0</v>
      </c>
      <c r="F87" s="2">
        <v>0</v>
      </c>
      <c r="G87" s="3">
        <f t="shared" si="0"/>
        <v>9544.8957599999994</v>
      </c>
      <c r="H87" s="3">
        <f t="shared" si="1"/>
        <v>0.55999999999949068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3197.7</v>
      </c>
      <c r="D89" s="2">
        <f>'PR-RAS'!E93</f>
        <v>52290.720000000001</v>
      </c>
      <c r="E89" s="2">
        <v>0</v>
      </c>
      <c r="F89" s="2">
        <v>0</v>
      </c>
      <c r="G89" s="3">
        <f t="shared" si="0"/>
        <v>9484.5643199999995</v>
      </c>
      <c r="H89" s="3">
        <f t="shared" si="1"/>
        <v>0.57999999999901775</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3208.02</v>
      </c>
      <c r="D90" s="2">
        <f>'PR-RAS'!E94</f>
        <v>0</v>
      </c>
      <c r="E90" s="2">
        <v>0</v>
      </c>
      <c r="F90" s="2">
        <v>0</v>
      </c>
      <c r="G90" s="3">
        <f t="shared" si="0"/>
        <v>285.51378</v>
      </c>
      <c r="H90" s="3">
        <f t="shared" si="1"/>
        <v>1.999999999998181E-2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8371.09</v>
      </c>
      <c r="D102" s="2">
        <f>'PR-RAS'!E106</f>
        <v>4088.6099999999997</v>
      </c>
      <c r="E102" s="2">
        <v>0</v>
      </c>
      <c r="F102" s="2">
        <v>0</v>
      </c>
      <c r="G102" s="3">
        <f t="shared" si="0"/>
        <v>1671.3793099999998</v>
      </c>
      <c r="H102" s="3">
        <f t="shared" si="1"/>
        <v>0.48000000000047294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227.88</v>
      </c>
      <c r="D103" s="2">
        <f>'PR-RAS'!E107</f>
        <v>1263.51</v>
      </c>
      <c r="E103" s="2">
        <v>0</v>
      </c>
      <c r="F103" s="2">
        <v>0</v>
      </c>
      <c r="G103" s="3">
        <f t="shared" si="0"/>
        <v>280.99979999999999</v>
      </c>
      <c r="H103" s="3">
        <f t="shared" si="1"/>
        <v>0.61000000000001364</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227.88</v>
      </c>
      <c r="D105" s="2">
        <f>'PR-RAS'!E109</f>
        <v>1263.51</v>
      </c>
      <c r="E105" s="2">
        <v>0</v>
      </c>
      <c r="F105" s="2">
        <v>0</v>
      </c>
      <c r="G105" s="3">
        <f t="shared" si="0"/>
        <v>286.50959999999998</v>
      </c>
      <c r="H105" s="3">
        <f t="shared" si="1"/>
        <v>0.61000000000001364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75.680000000000007</v>
      </c>
      <c r="D108" s="2">
        <f>'PR-RAS'!E112</f>
        <v>0</v>
      </c>
      <c r="E108" s="2">
        <v>0</v>
      </c>
      <c r="F108" s="2">
        <v>0</v>
      </c>
      <c r="G108" s="3">
        <f t="shared" si="0"/>
        <v>8.097760000000001</v>
      </c>
      <c r="H108" s="3">
        <f t="shared" si="1"/>
        <v>0.31999999999999318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75.680000000000007</v>
      </c>
      <c r="D111" s="2">
        <f>'PR-RAS'!E115</f>
        <v>0</v>
      </c>
      <c r="E111" s="2">
        <v>0</v>
      </c>
      <c r="F111" s="2">
        <v>0</v>
      </c>
      <c r="G111" s="3">
        <f t="shared" si="0"/>
        <v>8.3248000000000015</v>
      </c>
      <c r="H111" s="3">
        <f t="shared" si="1"/>
        <v>0.31999999999999318</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8067.53</v>
      </c>
      <c r="D116" s="2">
        <f>'PR-RAS'!E120</f>
        <v>2825.1</v>
      </c>
      <c r="E116" s="2">
        <v>0</v>
      </c>
      <c r="F116" s="2">
        <v>0</v>
      </c>
      <c r="G116" s="3">
        <f t="shared" si="0"/>
        <v>1577.5389500000001</v>
      </c>
      <c r="H116" s="3">
        <f t="shared" si="1"/>
        <v>0.57000000000016371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1768.46</v>
      </c>
      <c r="D117" s="2">
        <f>'PR-RAS'!E121</f>
        <v>138.43</v>
      </c>
      <c r="E117" s="2">
        <v>0</v>
      </c>
      <c r="F117" s="2">
        <v>0</v>
      </c>
      <c r="G117" s="3">
        <f t="shared" si="0"/>
        <v>237.25712000000004</v>
      </c>
      <c r="H117" s="3">
        <f t="shared" si="1"/>
        <v>0.8900000000000432</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6299.07</v>
      </c>
      <c r="D118" s="2">
        <f>'PR-RAS'!E122</f>
        <v>2686.67</v>
      </c>
      <c r="E118" s="2">
        <v>0</v>
      </c>
      <c r="F118" s="2">
        <v>0</v>
      </c>
      <c r="G118" s="3">
        <f t="shared" si="0"/>
        <v>1365.6719700000001</v>
      </c>
      <c r="H118" s="3">
        <f t="shared" si="1"/>
        <v>0.3999999999996362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308325.29000000004</v>
      </c>
      <c r="D148" s="2">
        <f>'PR-RAS'!E152</f>
        <v>343408.91000000003</v>
      </c>
      <c r="E148" s="2">
        <v>0</v>
      </c>
      <c r="F148" s="2">
        <v>0</v>
      </c>
      <c r="G148" s="3">
        <f t="shared" si="0"/>
        <v>146286.03717</v>
      </c>
      <c r="H148" s="3">
        <f t="shared" si="1"/>
        <v>0.38000000000465661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104911.31</v>
      </c>
      <c r="D149" s="2">
        <f>'PR-RAS'!E153</f>
        <v>118901.90000000001</v>
      </c>
      <c r="E149" s="2">
        <v>0</v>
      </c>
      <c r="F149" s="2">
        <v>0</v>
      </c>
      <c r="G149" s="3">
        <f t="shared" si="0"/>
        <v>50721.836279999996</v>
      </c>
      <c r="H149" s="3">
        <f t="shared" si="1"/>
        <v>0.40999999998894054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70553.149999999994</v>
      </c>
      <c r="D150" s="2">
        <f>'PR-RAS'!E154</f>
        <v>79288.3</v>
      </c>
      <c r="E150" s="2">
        <v>0</v>
      </c>
      <c r="F150" s="2">
        <v>0</v>
      </c>
      <c r="G150" s="3">
        <f t="shared" si="0"/>
        <v>34140.332750000001</v>
      </c>
      <c r="H150" s="3">
        <f t="shared" si="1"/>
        <v>0.44999999999708962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70553.149999999994</v>
      </c>
      <c r="D151" s="2">
        <f>'PR-RAS'!E155</f>
        <v>79288.3</v>
      </c>
      <c r="E151" s="2">
        <v>0</v>
      </c>
      <c r="F151" s="2">
        <v>0</v>
      </c>
      <c r="G151" s="3">
        <f t="shared" si="0"/>
        <v>34369.462500000001</v>
      </c>
      <c r="H151" s="3">
        <f t="shared" si="1"/>
        <v>0.44999999999708962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774.06</v>
      </c>
      <c r="D155" s="2">
        <f>'PR-RAS'!E159</f>
        <v>674.16</v>
      </c>
      <c r="E155" s="2">
        <v>0</v>
      </c>
      <c r="F155" s="2">
        <v>0</v>
      </c>
      <c r="G155" s="3">
        <f t="shared" si="0"/>
        <v>326.84652</v>
      </c>
      <c r="H155" s="3">
        <f t="shared" si="1"/>
        <v>0.2199999999999136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33584.1</v>
      </c>
      <c r="D156" s="2">
        <f>'PR-RAS'!E160</f>
        <v>38939.440000000002</v>
      </c>
      <c r="E156" s="2">
        <v>0</v>
      </c>
      <c r="F156" s="2">
        <v>0</v>
      </c>
      <c r="G156" s="3">
        <f t="shared" si="0"/>
        <v>17276.761900000001</v>
      </c>
      <c r="H156" s="3">
        <f t="shared" si="1"/>
        <v>0.54000000000087311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14613.18</v>
      </c>
      <c r="D157" s="2">
        <f>'PR-RAS'!E161</f>
        <v>18453.02</v>
      </c>
      <c r="E157" s="2">
        <v>0</v>
      </c>
      <c r="F157" s="2">
        <v>0</v>
      </c>
      <c r="G157" s="3">
        <f t="shared" si="0"/>
        <v>8036.9983200000006</v>
      </c>
      <c r="H157" s="3">
        <f t="shared" si="1"/>
        <v>0.2000000000007276</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18246.919999999998</v>
      </c>
      <c r="D158" s="2">
        <f>'PR-RAS'!E162</f>
        <v>19678.419999999998</v>
      </c>
      <c r="E158" s="2">
        <v>0</v>
      </c>
      <c r="F158" s="2">
        <v>0</v>
      </c>
      <c r="G158" s="3">
        <f t="shared" si="0"/>
        <v>9043.7903200000001</v>
      </c>
      <c r="H158" s="3">
        <f t="shared" si="1"/>
        <v>0.5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724</v>
      </c>
      <c r="D159" s="2">
        <f>'PR-RAS'!E163</f>
        <v>808</v>
      </c>
      <c r="E159" s="2">
        <v>0</v>
      </c>
      <c r="F159" s="2">
        <v>0</v>
      </c>
      <c r="G159" s="3">
        <f t="shared" si="0"/>
        <v>369.72</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82555.199999999997</v>
      </c>
      <c r="D160" s="2">
        <f>'PR-RAS'!E164</f>
        <v>119490.12</v>
      </c>
      <c r="E160" s="2">
        <v>0</v>
      </c>
      <c r="F160" s="2">
        <v>0</v>
      </c>
      <c r="G160" s="3">
        <f t="shared" si="0"/>
        <v>51124.134960000003</v>
      </c>
      <c r="H160" s="3">
        <f t="shared" si="1"/>
        <v>0.319999999992433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487.2</v>
      </c>
      <c r="D161" s="2">
        <f>'PR-RAS'!E165</f>
        <v>386</v>
      </c>
      <c r="E161" s="2">
        <v>0</v>
      </c>
      <c r="F161" s="2">
        <v>0</v>
      </c>
      <c r="G161" s="3">
        <f t="shared" si="0"/>
        <v>201.47200000000001</v>
      </c>
      <c r="H161" s="3">
        <f t="shared" si="1"/>
        <v>0.19999999999998863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183.2</v>
      </c>
      <c r="D162" s="2">
        <f>'PR-RAS'!E166</f>
        <v>130</v>
      </c>
      <c r="E162" s="2">
        <v>0</v>
      </c>
      <c r="F162" s="2">
        <v>0</v>
      </c>
      <c r="G162" s="3">
        <f t="shared" si="0"/>
        <v>71.355199999999996</v>
      </c>
      <c r="H162" s="3">
        <f t="shared" si="1"/>
        <v>0.19999999999998863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304</v>
      </c>
      <c r="D164" s="2">
        <f>'PR-RAS'!E168</f>
        <v>256</v>
      </c>
      <c r="E164" s="2">
        <v>0</v>
      </c>
      <c r="F164" s="2">
        <v>0</v>
      </c>
      <c r="G164" s="3">
        <f t="shared" si="0"/>
        <v>133.00800000000001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17383</v>
      </c>
      <c r="D166" s="2">
        <f>'PR-RAS'!E170</f>
        <v>21718.809999999998</v>
      </c>
      <c r="E166" s="2">
        <v>0</v>
      </c>
      <c r="F166" s="2">
        <v>0</v>
      </c>
      <c r="G166" s="3">
        <f t="shared" si="0"/>
        <v>10035.4023</v>
      </c>
      <c r="H166" s="3">
        <f t="shared" si="1"/>
        <v>0.19000000000232831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75.7</v>
      </c>
      <c r="D167" s="2">
        <f>'PR-RAS'!E171</f>
        <v>192.94</v>
      </c>
      <c r="E167" s="2">
        <v>0</v>
      </c>
      <c r="F167" s="2">
        <v>0</v>
      </c>
      <c r="G167" s="3">
        <f t="shared" si="0"/>
        <v>76.622280000000003</v>
      </c>
      <c r="H167" s="3">
        <f t="shared" si="1"/>
        <v>0.35999999999999943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10274.200000000001</v>
      </c>
      <c r="D169" s="2">
        <f>'PR-RAS'!E173</f>
        <v>17569.400000000001</v>
      </c>
      <c r="E169" s="2">
        <v>0</v>
      </c>
      <c r="F169" s="2">
        <v>0</v>
      </c>
      <c r="G169" s="3">
        <f t="shared" si="0"/>
        <v>7629.3840000000009</v>
      </c>
      <c r="H169" s="3">
        <f t="shared" si="1"/>
        <v>0.60000000000218279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4742.26</v>
      </c>
      <c r="D170" s="2">
        <f>'PR-RAS'!E174</f>
        <v>3569.76</v>
      </c>
      <c r="E170" s="2">
        <v>0</v>
      </c>
      <c r="F170" s="2">
        <v>0</v>
      </c>
      <c r="G170" s="3">
        <f t="shared" si="0"/>
        <v>2008.0208200000002</v>
      </c>
      <c r="H170" s="3">
        <f t="shared" si="1"/>
        <v>0.5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2290.84</v>
      </c>
      <c r="D171" s="2">
        <f>'PR-RAS'!E175</f>
        <v>386.71</v>
      </c>
      <c r="E171" s="2">
        <v>0</v>
      </c>
      <c r="F171" s="2">
        <v>0</v>
      </c>
      <c r="G171" s="3">
        <f t="shared" si="0"/>
        <v>520.92420000000004</v>
      </c>
      <c r="H171" s="3">
        <f t="shared" si="1"/>
        <v>0.44999999999987494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49468.11</v>
      </c>
      <c r="D174" s="2">
        <f>'PR-RAS'!E178</f>
        <v>77397.91</v>
      </c>
      <c r="E174" s="2">
        <v>0</v>
      </c>
      <c r="F174" s="2">
        <v>0</v>
      </c>
      <c r="G174" s="3">
        <f t="shared" si="0"/>
        <v>35337.659889999995</v>
      </c>
      <c r="H174" s="3">
        <f t="shared" si="1"/>
        <v>0.19999999999708962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1219.3399999999999</v>
      </c>
      <c r="D175" s="2">
        <f>'PR-RAS'!E179</f>
        <v>1676.78</v>
      </c>
      <c r="E175" s="2">
        <v>0</v>
      </c>
      <c r="F175" s="2">
        <v>0</v>
      </c>
      <c r="G175" s="3">
        <f t="shared" si="0"/>
        <v>795.68459999999993</v>
      </c>
      <c r="H175" s="3">
        <f t="shared" si="1"/>
        <v>0.55999999999994543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5972.14</v>
      </c>
      <c r="D176" s="2">
        <f>'PR-RAS'!E180</f>
        <v>33367.480000000003</v>
      </c>
      <c r="E176" s="2">
        <v>0</v>
      </c>
      <c r="F176" s="2">
        <v>0</v>
      </c>
      <c r="G176" s="3">
        <f t="shared" si="0"/>
        <v>12723.7425</v>
      </c>
      <c r="H176" s="3">
        <f t="shared" si="1"/>
        <v>0.62000000000352884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4091.71</v>
      </c>
      <c r="D177" s="2">
        <f>'PR-RAS'!E181</f>
        <v>3760.53</v>
      </c>
      <c r="E177" s="2">
        <v>0</v>
      </c>
      <c r="F177" s="2">
        <v>0</v>
      </c>
      <c r="G177" s="3">
        <f t="shared" si="0"/>
        <v>2043.84752</v>
      </c>
      <c r="H177" s="3">
        <f t="shared" si="1"/>
        <v>0.75999999999976353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5278.31</v>
      </c>
      <c r="D178" s="2">
        <f>'PR-RAS'!E182</f>
        <v>4697.4399999999996</v>
      </c>
      <c r="E178" s="2">
        <v>0</v>
      </c>
      <c r="F178" s="2">
        <v>0</v>
      </c>
      <c r="G178" s="3">
        <f t="shared" si="0"/>
        <v>2597.1546299999995</v>
      </c>
      <c r="H178" s="3">
        <f t="shared" si="1"/>
        <v>0.75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2240</v>
      </c>
      <c r="D179" s="2">
        <f>'PR-RAS'!E183</f>
        <v>1500</v>
      </c>
      <c r="E179" s="2">
        <v>0</v>
      </c>
      <c r="F179" s="2">
        <v>0</v>
      </c>
      <c r="G179" s="3">
        <f t="shared" si="0"/>
        <v>932.71999999999991</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1595.69</v>
      </c>
      <c r="D180" s="2">
        <f>'PR-RAS'!E184</f>
        <v>5442.44</v>
      </c>
      <c r="E180" s="2">
        <v>0</v>
      </c>
      <c r="F180" s="2">
        <v>0</v>
      </c>
      <c r="G180" s="3">
        <f t="shared" si="0"/>
        <v>2234.0220299999996</v>
      </c>
      <c r="H180" s="3">
        <f t="shared" si="1"/>
        <v>0.74999999999954525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27155.5</v>
      </c>
      <c r="D181" s="2">
        <f>'PR-RAS'!E185</f>
        <v>22441.34</v>
      </c>
      <c r="E181" s="2">
        <v>0</v>
      </c>
      <c r="F181" s="2">
        <v>0</v>
      </c>
      <c r="G181" s="3">
        <f t="shared" si="0"/>
        <v>12966.872399999998</v>
      </c>
      <c r="H181" s="3">
        <f t="shared" si="1"/>
        <v>0.84000000000014552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1708.83</v>
      </c>
      <c r="D182" s="2">
        <f>'PR-RAS'!E186</f>
        <v>3605.51</v>
      </c>
      <c r="E182" s="2">
        <v>0</v>
      </c>
      <c r="F182" s="2">
        <v>0</v>
      </c>
      <c r="G182" s="3">
        <f t="shared" si="0"/>
        <v>1614.4928500000001</v>
      </c>
      <c r="H182" s="3">
        <f t="shared" si="1"/>
        <v>0.65999999999985448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206.59</v>
      </c>
      <c r="D183" s="2">
        <f>'PR-RAS'!E187</f>
        <v>906.39</v>
      </c>
      <c r="E183" s="2">
        <v>0</v>
      </c>
      <c r="F183" s="2">
        <v>0</v>
      </c>
      <c r="G183" s="3">
        <f t="shared" si="0"/>
        <v>367.52533999999997</v>
      </c>
      <c r="H183" s="3">
        <f t="shared" si="1"/>
        <v>0.79999999999998295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15216.89</v>
      </c>
      <c r="D190" s="2">
        <f>'PR-RAS'!E194</f>
        <v>19987.400000000001</v>
      </c>
      <c r="E190" s="2">
        <v>0</v>
      </c>
      <c r="F190" s="2">
        <v>0</v>
      </c>
      <c r="G190" s="3">
        <f t="shared" si="0"/>
        <v>10431.22941</v>
      </c>
      <c r="H190" s="3">
        <f t="shared" si="1"/>
        <v>0.51000000000203727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119.44</v>
      </c>
      <c r="D191" s="2">
        <f>'PR-RAS'!E195</f>
        <v>119.44</v>
      </c>
      <c r="E191" s="2">
        <v>0</v>
      </c>
      <c r="F191" s="2">
        <v>0</v>
      </c>
      <c r="G191" s="3">
        <f t="shared" si="0"/>
        <v>68.080799999999996</v>
      </c>
      <c r="H191" s="3">
        <f t="shared" si="1"/>
        <v>0.87999999999999545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4480.41</v>
      </c>
      <c r="D192" s="2">
        <f>'PR-RAS'!E196</f>
        <v>3791.25</v>
      </c>
      <c r="E192" s="2">
        <v>0</v>
      </c>
      <c r="F192" s="2">
        <v>0</v>
      </c>
      <c r="G192" s="3">
        <f t="shared" si="0"/>
        <v>2304.0158099999999</v>
      </c>
      <c r="H192" s="3">
        <f t="shared" si="1"/>
        <v>0.65999999999985448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7755.19</v>
      </c>
      <c r="D193" s="2">
        <f>'PR-RAS'!E197</f>
        <v>13768.79</v>
      </c>
      <c r="E193" s="2">
        <v>0</v>
      </c>
      <c r="F193" s="2">
        <v>0</v>
      </c>
      <c r="G193" s="3">
        <f t="shared" si="0"/>
        <v>6776.2118400000008</v>
      </c>
      <c r="H193" s="3">
        <f t="shared" si="1"/>
        <v>0.39999999999872671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820.02</v>
      </c>
      <c r="D195" s="2">
        <f>'PR-RAS'!E199</f>
        <v>2307.92</v>
      </c>
      <c r="E195" s="2">
        <v>0</v>
      </c>
      <c r="F195" s="2">
        <v>0</v>
      </c>
      <c r="G195" s="3">
        <f t="shared" si="0"/>
        <v>1054.5568400000002</v>
      </c>
      <c r="H195" s="3">
        <f t="shared" si="1"/>
        <v>9.9999999999909051E-2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2041.83</v>
      </c>
      <c r="D197" s="2">
        <f>'PR-RAS'!E201</f>
        <v>0</v>
      </c>
      <c r="E197" s="2">
        <v>0</v>
      </c>
      <c r="F197" s="2">
        <v>0</v>
      </c>
      <c r="G197" s="3">
        <f t="shared" si="0"/>
        <v>400.19868000000002</v>
      </c>
      <c r="H197" s="3">
        <f t="shared" si="1"/>
        <v>0.17000000000007276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1845.49</v>
      </c>
      <c r="D198" s="2">
        <f>'PR-RAS'!E202</f>
        <v>1962.43</v>
      </c>
      <c r="E198" s="2">
        <v>0</v>
      </c>
      <c r="F198" s="2">
        <v>0</v>
      </c>
      <c r="G198" s="3">
        <f t="shared" si="0"/>
        <v>1136.7589500000001</v>
      </c>
      <c r="H198" s="3">
        <f t="shared" si="1"/>
        <v>0.92000000000007276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10.18</v>
      </c>
      <c r="E204" s="2">
        <v>0</v>
      </c>
      <c r="F204" s="2">
        <v>0</v>
      </c>
      <c r="G204" s="3">
        <f t="shared" si="0"/>
        <v>4.1330800000000005</v>
      </c>
      <c r="H204" s="3">
        <f t="shared" si="1"/>
        <v>0.17999999999999972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10.18</v>
      </c>
      <c r="E206" s="2">
        <v>0</v>
      </c>
      <c r="F206" s="2">
        <v>0</v>
      </c>
      <c r="G206" s="3">
        <f t="shared" si="0"/>
        <v>4.1738</v>
      </c>
      <c r="H206" s="3">
        <f t="shared" si="1"/>
        <v>0.17999999999999972</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1845.49</v>
      </c>
      <c r="D212" s="2">
        <f>'PR-RAS'!E216</f>
        <v>1952.25</v>
      </c>
      <c r="E212" s="2">
        <v>0</v>
      </c>
      <c r="F212" s="2">
        <v>0</v>
      </c>
      <c r="G212" s="3">
        <f t="shared" si="0"/>
        <v>1213.2478899999999</v>
      </c>
      <c r="H212" s="3">
        <f t="shared" si="1"/>
        <v>0.74000000000000909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1845.49</v>
      </c>
      <c r="D216" s="2">
        <f>'PR-RAS'!E220</f>
        <v>1952.25</v>
      </c>
      <c r="E216" s="2">
        <v>0</v>
      </c>
      <c r="F216" s="2">
        <v>0</v>
      </c>
      <c r="G216" s="3">
        <f t="shared" si="0"/>
        <v>1236.24785</v>
      </c>
      <c r="H216" s="3">
        <f t="shared" si="1"/>
        <v>0.74000000000000909</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15711.73</v>
      </c>
      <c r="D258" s="2">
        <f>'PR-RAS'!E262</f>
        <v>21819.129999999997</v>
      </c>
      <c r="E258" s="2">
        <v>0</v>
      </c>
      <c r="F258" s="2">
        <v>0</v>
      </c>
      <c r="G258" s="3">
        <f t="shared" si="0"/>
        <v>15252.947429999998</v>
      </c>
      <c r="H258" s="3">
        <f t="shared" si="1"/>
        <v>0.39999999999781721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15711.73</v>
      </c>
      <c r="D265" s="2">
        <f>'PR-RAS'!E269</f>
        <v>21819.129999999997</v>
      </c>
      <c r="E265" s="2">
        <v>0</v>
      </c>
      <c r="F265" s="2">
        <v>0</v>
      </c>
      <c r="G265" s="3">
        <f t="shared" si="0"/>
        <v>15668.397359999999</v>
      </c>
      <c r="H265" s="3">
        <f t="shared" si="1"/>
        <v>0.39999999999781721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12070.39</v>
      </c>
      <c r="D266" s="2">
        <f>'PR-RAS'!E270</f>
        <v>19650.8</v>
      </c>
      <c r="E266" s="2">
        <v>0</v>
      </c>
      <c r="F266" s="2">
        <v>0</v>
      </c>
      <c r="G266" s="3">
        <f t="shared" si="0"/>
        <v>13613.57735</v>
      </c>
      <c r="H266" s="3">
        <f t="shared" si="1"/>
        <v>0.59000000000014552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3641.34</v>
      </c>
      <c r="D267" s="2">
        <f>'PR-RAS'!E271</f>
        <v>2168.33</v>
      </c>
      <c r="E267" s="2">
        <v>0</v>
      </c>
      <c r="F267" s="2">
        <v>0</v>
      </c>
      <c r="G267" s="3">
        <f t="shared" si="0"/>
        <v>2122.1480000000001</v>
      </c>
      <c r="H267" s="3">
        <f t="shared" si="1"/>
        <v>0.67000000000007276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103301.56</v>
      </c>
      <c r="D269" s="2">
        <f>'PR-RAS'!E273</f>
        <v>81235.33</v>
      </c>
      <c r="E269" s="2">
        <v>0</v>
      </c>
      <c r="F269" s="2">
        <v>0</v>
      </c>
      <c r="G269" s="3">
        <f t="shared" si="0"/>
        <v>71226.954960000003</v>
      </c>
      <c r="H269" s="3">
        <f t="shared" si="1"/>
        <v>0.77000000000407454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103301.56</v>
      </c>
      <c r="D270" s="2">
        <f>'PR-RAS'!E274</f>
        <v>80905.33</v>
      </c>
      <c r="E270" s="2">
        <v>0</v>
      </c>
      <c r="F270" s="2">
        <v>0</v>
      </c>
      <c r="G270" s="3">
        <f t="shared" si="0"/>
        <v>71315.187179999994</v>
      </c>
      <c r="H270" s="3">
        <f t="shared" si="1"/>
        <v>0.77000000000407454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103301.56</v>
      </c>
      <c r="D271" s="2">
        <f>'PR-RAS'!E275</f>
        <v>80905.33</v>
      </c>
      <c r="E271" s="2">
        <v>0</v>
      </c>
      <c r="F271" s="2">
        <v>0</v>
      </c>
      <c r="G271" s="3">
        <f t="shared" si="0"/>
        <v>71580.299400000004</v>
      </c>
      <c r="H271" s="3">
        <f t="shared" si="1"/>
        <v>0.77000000000407454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330</v>
      </c>
      <c r="E279" s="2">
        <v>0</v>
      </c>
      <c r="F279" s="2">
        <v>0</v>
      </c>
      <c r="G279" s="3">
        <f t="shared" si="12"/>
        <v>183.48000000000002</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330</v>
      </c>
      <c r="E284" s="2">
        <v>0</v>
      </c>
      <c r="F284" s="2">
        <v>0</v>
      </c>
      <c r="G284" s="3">
        <f t="shared" si="12"/>
        <v>186.77999999999997</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308325.29000000004</v>
      </c>
      <c r="D295" s="2">
        <f>'PR-RAS'!E299</f>
        <v>343408.91000000003</v>
      </c>
      <c r="E295" s="2">
        <v>0</v>
      </c>
      <c r="F295" s="2">
        <v>0</v>
      </c>
      <c r="G295" s="3">
        <f t="shared" si="12"/>
        <v>292572.07433999999</v>
      </c>
      <c r="H295" s="3">
        <f t="shared" si="13"/>
        <v>0.38000000000465661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1226.4699999999721</v>
      </c>
      <c r="D296" s="2">
        <f>'PR-RAS'!E300</f>
        <v>9354.0899999999674</v>
      </c>
      <c r="E296" s="2">
        <v>0</v>
      </c>
      <c r="F296" s="2">
        <v>0</v>
      </c>
      <c r="G296" s="3">
        <f t="shared" si="12"/>
        <v>5880.7217499999724</v>
      </c>
      <c r="H296" s="3">
        <f t="shared" si="13"/>
        <v>0.55999999993946403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460.32</v>
      </c>
      <c r="D303" s="2">
        <f>'PR-RAS'!E308</f>
        <v>2327.3199999999997</v>
      </c>
      <c r="E303" s="2">
        <v>0</v>
      </c>
      <c r="F303" s="2">
        <v>0</v>
      </c>
      <c r="G303" s="3">
        <f t="shared" si="12"/>
        <v>1544.7179199999996</v>
      </c>
      <c r="H303" s="3">
        <f t="shared" si="13"/>
        <v>0.63999999999970214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64.709999999999994</v>
      </c>
      <c r="D304" s="2">
        <f>'PR-RAS'!E309</f>
        <v>931.71</v>
      </c>
      <c r="E304" s="2">
        <v>0</v>
      </c>
      <c r="F304" s="2">
        <v>0</v>
      </c>
      <c r="G304" s="3">
        <f t="shared" si="12"/>
        <v>584.22338999999999</v>
      </c>
      <c r="H304" s="3">
        <f t="shared" si="13"/>
        <v>0.57999999999996987</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64.709999999999994</v>
      </c>
      <c r="D305" s="2">
        <f>'PR-RAS'!E310</f>
        <v>931.71</v>
      </c>
      <c r="E305" s="2">
        <v>0</v>
      </c>
      <c r="F305" s="2">
        <v>0</v>
      </c>
      <c r="G305" s="3">
        <f t="shared" si="12"/>
        <v>586.15152</v>
      </c>
      <c r="H305" s="3">
        <f t="shared" si="13"/>
        <v>0.57999999999996987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64.709999999999994</v>
      </c>
      <c r="D306" s="2">
        <f>'PR-RAS'!E311</f>
        <v>931.71</v>
      </c>
      <c r="E306" s="2">
        <v>0</v>
      </c>
      <c r="F306" s="2">
        <v>0</v>
      </c>
      <c r="G306" s="3">
        <f t="shared" si="12"/>
        <v>588.07965000000002</v>
      </c>
      <c r="H306" s="3">
        <f t="shared" si="13"/>
        <v>0.57999999999996987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395.61</v>
      </c>
      <c r="D316" s="2">
        <f>'PR-RAS'!E321</f>
        <v>1395.61</v>
      </c>
      <c r="E316" s="2">
        <v>0</v>
      </c>
      <c r="F316" s="2">
        <v>0</v>
      </c>
      <c r="G316" s="3">
        <f t="shared" si="12"/>
        <v>1003.85145</v>
      </c>
      <c r="H316" s="3">
        <f t="shared" si="13"/>
        <v>0.7800000000000864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395.61</v>
      </c>
      <c r="D317" s="2">
        <f>'PR-RAS'!E322</f>
        <v>1395.61</v>
      </c>
      <c r="E317" s="2">
        <v>0</v>
      </c>
      <c r="F317" s="2">
        <v>0</v>
      </c>
      <c r="G317" s="3">
        <f t="shared" si="12"/>
        <v>1007.03828</v>
      </c>
      <c r="H317" s="3">
        <f t="shared" si="13"/>
        <v>0.7800000000000864</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395.61</v>
      </c>
      <c r="D318" s="2">
        <f>'PR-RAS'!E323</f>
        <v>1395.61</v>
      </c>
      <c r="E318" s="2">
        <v>0</v>
      </c>
      <c r="F318" s="2">
        <v>0</v>
      </c>
      <c r="G318" s="3">
        <f t="shared" si="12"/>
        <v>1010.22511</v>
      </c>
      <c r="H318" s="3">
        <f t="shared" si="13"/>
        <v>0.7800000000000864</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51455.85</v>
      </c>
      <c r="D355" s="2">
        <f>'PR-RAS'!E360</f>
        <v>56388.2</v>
      </c>
      <c r="E355" s="2">
        <v>0</v>
      </c>
      <c r="F355" s="2">
        <v>0</v>
      </c>
      <c r="G355" s="3">
        <f t="shared" si="12"/>
        <v>58138.216499999995</v>
      </c>
      <c r="H355" s="3">
        <f t="shared" si="13"/>
        <v>0.34999999999854481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51455.85</v>
      </c>
      <c r="D368" s="2">
        <f>'PR-RAS'!E373</f>
        <v>56388.2</v>
      </c>
      <c r="E368" s="2">
        <v>0</v>
      </c>
      <c r="F368" s="2">
        <v>0</v>
      </c>
      <c r="G368" s="3">
        <f t="shared" si="12"/>
        <v>60273.23575</v>
      </c>
      <c r="H368" s="3">
        <f t="shared" si="13"/>
        <v>0.34999999999854481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50792.39</v>
      </c>
      <c r="D369" s="2">
        <f>'PR-RAS'!E374</f>
        <v>56388.2</v>
      </c>
      <c r="E369" s="2">
        <v>0</v>
      </c>
      <c r="F369" s="2">
        <v>0</v>
      </c>
      <c r="G369" s="3">
        <f t="shared" si="12"/>
        <v>60193.314719999995</v>
      </c>
      <c r="H369" s="3">
        <f t="shared" si="13"/>
        <v>0.58999999999650754</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1041.8499999999999</v>
      </c>
      <c r="D370" s="2">
        <f>'PR-RAS'!E375</f>
        <v>0</v>
      </c>
      <c r="E370" s="2">
        <v>0</v>
      </c>
      <c r="F370" s="2">
        <v>0</v>
      </c>
      <c r="G370" s="3">
        <f t="shared" si="12"/>
        <v>384.44264999999996</v>
      </c>
      <c r="H370" s="3">
        <f t="shared" si="13"/>
        <v>0.15000000000009095</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25532.79</v>
      </c>
      <c r="D371" s="2">
        <f>'PR-RAS'!E376</f>
        <v>0</v>
      </c>
      <c r="E371" s="2">
        <v>0</v>
      </c>
      <c r="F371" s="2">
        <v>0</v>
      </c>
      <c r="G371" s="3">
        <f t="shared" si="12"/>
        <v>9447.1322999999993</v>
      </c>
      <c r="H371" s="3">
        <f t="shared" si="13"/>
        <v>0.20999999999912689</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24217.75</v>
      </c>
      <c r="D372" s="2">
        <f>'PR-RAS'!E377</f>
        <v>56388.2</v>
      </c>
      <c r="E372" s="2">
        <v>0</v>
      </c>
      <c r="F372" s="2">
        <v>0</v>
      </c>
      <c r="G372" s="3">
        <f t="shared" si="12"/>
        <v>50824.82965</v>
      </c>
      <c r="H372" s="3">
        <f t="shared" si="13"/>
        <v>0.44999999999708962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663.46</v>
      </c>
      <c r="D396" s="2">
        <f>'PR-RAS'!E401</f>
        <v>0</v>
      </c>
      <c r="E396" s="2">
        <v>0</v>
      </c>
      <c r="F396" s="2">
        <v>0</v>
      </c>
      <c r="G396" s="3">
        <f t="shared" si="12"/>
        <v>262.06670000000003</v>
      </c>
      <c r="H396" s="3">
        <f t="shared" si="13"/>
        <v>0.46000000000003638</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663.46</v>
      </c>
      <c r="D399" s="2">
        <f>'PR-RAS'!E404</f>
        <v>0</v>
      </c>
      <c r="E399" s="2">
        <v>0</v>
      </c>
      <c r="F399" s="2">
        <v>0</v>
      </c>
      <c r="G399" s="3">
        <f t="shared" si="12"/>
        <v>264.05708000000004</v>
      </c>
      <c r="H399" s="3">
        <f t="shared" si="13"/>
        <v>0.46000000000003638</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50995.53</v>
      </c>
      <c r="D413" s="2">
        <f>'PR-RAS'!E418</f>
        <v>54060.88</v>
      </c>
      <c r="E413" s="2">
        <v>0</v>
      </c>
      <c r="F413" s="2">
        <v>0</v>
      </c>
      <c r="G413" s="3">
        <f t="shared" si="12"/>
        <v>65556.323479999992</v>
      </c>
      <c r="H413" s="3">
        <f t="shared" si="13"/>
        <v>0.5900000000037835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310012.08</v>
      </c>
      <c r="D417" s="2">
        <f>'PR-RAS'!E422</f>
        <v>355090.32</v>
      </c>
      <c r="E417" s="2">
        <v>0</v>
      </c>
      <c r="F417" s="2">
        <v>0</v>
      </c>
      <c r="G417" s="3">
        <f t="shared" si="12"/>
        <v>424400.17151999997</v>
      </c>
      <c r="H417" s="3">
        <f t="shared" si="13"/>
        <v>0.40000000002328306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359781.14</v>
      </c>
      <c r="D418" s="2">
        <f>'PR-RAS'!E423</f>
        <v>399797.11000000004</v>
      </c>
      <c r="E418" s="2">
        <v>0</v>
      </c>
      <c r="F418" s="2">
        <v>0</v>
      </c>
      <c r="G418" s="3">
        <f t="shared" si="12"/>
        <v>483459.52512000001</v>
      </c>
      <c r="H418" s="3">
        <f t="shared" si="13"/>
        <v>0.25000000005820766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49769.06</v>
      </c>
      <c r="D420" s="2">
        <f>'PR-RAS'!E425</f>
        <v>44706.790000000037</v>
      </c>
      <c r="E420" s="2">
        <v>0</v>
      </c>
      <c r="F420" s="2">
        <v>0</v>
      </c>
      <c r="G420" s="3">
        <f t="shared" si="12"/>
        <v>58317.52616000003</v>
      </c>
      <c r="H420" s="3">
        <f t="shared" si="13"/>
        <v>0.26999999996041879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1645.83</v>
      </c>
      <c r="D529" s="2">
        <f>'PR-RAS'!E535</f>
        <v>1097.22</v>
      </c>
      <c r="E529" s="2">
        <v>0</v>
      </c>
      <c r="F529" s="2">
        <v>0</v>
      </c>
      <c r="G529" s="3">
        <f t="shared" ref="G529:G836" si="14">(B529/1000)*(C529*1+D529*2)</f>
        <v>2027.66256</v>
      </c>
      <c r="H529" s="3">
        <f t="shared" ref="H529:H836" si="15">ABS(C529-ROUND(C529,0))+ABS(D529-ROUND(D529,0))</f>
        <v>0.39000000000010004</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1645.83</v>
      </c>
      <c r="D591" s="2">
        <f>'PR-RAS'!E597</f>
        <v>1097.22</v>
      </c>
      <c r="E591" s="2">
        <v>0</v>
      </c>
      <c r="F591" s="2">
        <v>0</v>
      </c>
      <c r="G591" s="3">
        <f t="shared" si="14"/>
        <v>2265.7592999999997</v>
      </c>
      <c r="H591" s="3">
        <f t="shared" si="15"/>
        <v>0.39000000000010004</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1645.83</v>
      </c>
      <c r="D603" s="2">
        <f>'PR-RAS'!E609</f>
        <v>1097.22</v>
      </c>
      <c r="E603" s="2">
        <v>0</v>
      </c>
      <c r="F603" s="2">
        <v>0</v>
      </c>
      <c r="G603" s="3">
        <f t="shared" si="14"/>
        <v>2311.8425400000001</v>
      </c>
      <c r="H603" s="3">
        <f t="shared" si="15"/>
        <v>0.39000000000010004</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1645.83</v>
      </c>
      <c r="D606" s="2">
        <f>'PR-RAS'!E612</f>
        <v>1097.22</v>
      </c>
      <c r="E606" s="2">
        <v>0</v>
      </c>
      <c r="F606" s="2">
        <v>0</v>
      </c>
      <c r="G606" s="3">
        <f t="shared" si="14"/>
        <v>2323.3633500000001</v>
      </c>
      <c r="H606" s="3">
        <f t="shared" si="15"/>
        <v>0.39000000000010004</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1645.83</v>
      </c>
      <c r="D634" s="2">
        <f>'PR-RAS'!E640</f>
        <v>1097.22</v>
      </c>
      <c r="E634" s="2">
        <v>0</v>
      </c>
      <c r="F634" s="2">
        <v>0</v>
      </c>
      <c r="G634" s="3">
        <f t="shared" si="14"/>
        <v>2430.8909100000001</v>
      </c>
      <c r="H634" s="3">
        <f t="shared" si="15"/>
        <v>0.39000000000010004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147221.87</v>
      </c>
      <c r="D636" s="2">
        <f>'PR-RAS'!E642</f>
        <v>198636.76</v>
      </c>
      <c r="E636" s="2">
        <v>0</v>
      </c>
      <c r="F636" s="2">
        <v>0</v>
      </c>
      <c r="G636" s="3">
        <f t="shared" si="14"/>
        <v>345754.57264999999</v>
      </c>
      <c r="H636" s="3">
        <f t="shared" si="15"/>
        <v>0.36999999999534339</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310012.08</v>
      </c>
      <c r="D637" s="2">
        <f>'PR-RAS'!E643</f>
        <v>355090.32</v>
      </c>
      <c r="E637" s="2">
        <v>0</v>
      </c>
      <c r="F637" s="2">
        <v>0</v>
      </c>
      <c r="G637" s="3">
        <f t="shared" si="14"/>
        <v>648842.56992000004</v>
      </c>
      <c r="H637" s="3">
        <f t="shared" si="15"/>
        <v>0.40000000002328306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361426.97000000003</v>
      </c>
      <c r="D638" s="2">
        <f>'PR-RAS'!E644</f>
        <v>400894.33</v>
      </c>
      <c r="E638" s="2">
        <v>0</v>
      </c>
      <c r="F638" s="2">
        <v>0</v>
      </c>
      <c r="G638" s="3">
        <f t="shared" si="14"/>
        <v>740968.35631000006</v>
      </c>
      <c r="H638" s="3">
        <f t="shared" si="15"/>
        <v>0.35999999998603016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51414.890000000014</v>
      </c>
      <c r="D640" s="2">
        <f>'PR-RAS'!E646</f>
        <v>45804.010000000009</v>
      </c>
      <c r="E640" s="2">
        <v>0</v>
      </c>
      <c r="F640" s="2">
        <v>0</v>
      </c>
      <c r="G640" s="3">
        <f t="shared" si="14"/>
        <v>91391.639490000016</v>
      </c>
      <c r="H640" s="3">
        <f t="shared" si="15"/>
        <v>0.11999999999534339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147221.87</v>
      </c>
      <c r="D642" s="2">
        <f>'PR-RAS'!E648</f>
        <v>198636.76</v>
      </c>
      <c r="E642" s="2">
        <v>0</v>
      </c>
      <c r="F642" s="2">
        <v>0</v>
      </c>
      <c r="G642" s="3">
        <f t="shared" si="14"/>
        <v>349021.54499000002</v>
      </c>
      <c r="H642" s="3">
        <f t="shared" si="15"/>
        <v>0.36999999999534339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198636.76</v>
      </c>
      <c r="D644" s="2">
        <f>'PR-RAS'!E650</f>
        <v>244440.77000000002</v>
      </c>
      <c r="E644" s="2">
        <v>0</v>
      </c>
      <c r="F644" s="2">
        <v>0</v>
      </c>
      <c r="G644" s="3">
        <f t="shared" si="14"/>
        <v>442074.26690000005</v>
      </c>
      <c r="H644" s="3">
        <f t="shared" si="15"/>
        <v>0.46999999997206032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96071.93</v>
      </c>
      <c r="D646" s="2">
        <f>'PR-RAS'!E653</f>
        <v>54993.78</v>
      </c>
      <c r="E646" s="2">
        <v>0</v>
      </c>
      <c r="F646" s="2">
        <v>0</v>
      </c>
      <c r="G646" s="3">
        <f t="shared" si="14"/>
        <v>132908.37104999999</v>
      </c>
      <c r="H646" s="3">
        <f t="shared" si="15"/>
        <v>0.29000000000814907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311355.95</v>
      </c>
      <c r="D647" s="2">
        <f>'PR-RAS'!E654</f>
        <v>375446.27</v>
      </c>
      <c r="E647" s="2">
        <v>0</v>
      </c>
      <c r="F647" s="2">
        <v>0</v>
      </c>
      <c r="G647" s="3">
        <f t="shared" si="14"/>
        <v>686212.52454000001</v>
      </c>
      <c r="H647" s="3">
        <f t="shared" si="15"/>
        <v>0.32000000000698492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400051.20000000001</v>
      </c>
      <c r="D648" s="2">
        <f>'PR-RAS'!E655</f>
        <v>430440.05</v>
      </c>
      <c r="E648" s="2">
        <v>0</v>
      </c>
      <c r="F648" s="2">
        <v>0</v>
      </c>
      <c r="G648" s="3">
        <f t="shared" si="14"/>
        <v>815822.55110000004</v>
      </c>
      <c r="H648" s="3">
        <f t="shared" si="15"/>
        <v>0.25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7376.679999999993</v>
      </c>
      <c r="D649" s="2">
        <f>'PR-RAS'!E656</f>
        <v>0</v>
      </c>
      <c r="E649" s="2">
        <v>0</v>
      </c>
      <c r="F649" s="2">
        <v>0</v>
      </c>
      <c r="G649" s="3">
        <f t="shared" si="14"/>
        <v>4780.0886399999954</v>
      </c>
      <c r="H649" s="3">
        <f t="shared" si="15"/>
        <v>0.32000000000698492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7</v>
      </c>
      <c r="D650" s="2">
        <f>'PR-RAS'!E657</f>
        <v>8</v>
      </c>
      <c r="E650" s="2">
        <v>0</v>
      </c>
      <c r="F650" s="2">
        <v>0</v>
      </c>
      <c r="G650" s="3">
        <f t="shared" si="14"/>
        <v>14.927</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8</v>
      </c>
      <c r="E652" s="2">
        <v>0</v>
      </c>
      <c r="F652" s="2">
        <v>0</v>
      </c>
      <c r="G652" s="3">
        <f t="shared" si="14"/>
        <v>14.973000000000001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93922.26</v>
      </c>
      <c r="D662" s="2">
        <f>'PR-RAS'!E669</f>
        <v>186967.07</v>
      </c>
      <c r="E662" s="2">
        <v>0</v>
      </c>
      <c r="F662" s="2">
        <v>0</v>
      </c>
      <c r="G662" s="3">
        <f t="shared" si="14"/>
        <v>309253.08040000004</v>
      </c>
      <c r="H662" s="3">
        <f t="shared" si="15"/>
        <v>0.33000000000174623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5000</v>
      </c>
      <c r="D667" s="2">
        <f>'PR-RAS'!E674</f>
        <v>0</v>
      </c>
      <c r="E667" s="2">
        <v>0</v>
      </c>
      <c r="F667" s="2">
        <v>0</v>
      </c>
      <c r="G667" s="3">
        <f t="shared" si="14"/>
        <v>3330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72222.84</v>
      </c>
      <c r="D670" s="2">
        <f>'PR-RAS'!E677</f>
        <v>0</v>
      </c>
      <c r="E670" s="2">
        <v>0</v>
      </c>
      <c r="F670" s="2">
        <v>0</v>
      </c>
      <c r="G670" s="3">
        <f t="shared" si="14"/>
        <v>48317.079960000003</v>
      </c>
      <c r="H670" s="3">
        <f t="shared" si="15"/>
        <v>0.16000000000349246</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10.18</v>
      </c>
      <c r="E750" s="2">
        <v>0</v>
      </c>
      <c r="F750" s="2">
        <v>0</v>
      </c>
      <c r="G750" s="3">
        <f t="shared" si="14"/>
        <v>15.249639999999999</v>
      </c>
      <c r="H750" s="3">
        <f t="shared" si="15"/>
        <v>0.17999999999999972</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12070.39</v>
      </c>
      <c r="D836" s="2">
        <f>'PR-RAS'!E843</f>
        <v>19650.8</v>
      </c>
      <c r="E836" s="2">
        <v>0</v>
      </c>
      <c r="F836" s="2">
        <v>0</v>
      </c>
      <c r="G836" s="3">
        <f t="shared" si="14"/>
        <v>42895.611649999999</v>
      </c>
      <c r="H836" s="3">
        <f t="shared" si="15"/>
        <v>0.59000000000014552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3641.34</v>
      </c>
      <c r="D844" s="2">
        <f>'PR-RAS'!E851</f>
        <v>2168.33</v>
      </c>
      <c r="E844" s="2">
        <v>0</v>
      </c>
      <c r="F844" s="2">
        <v>0</v>
      </c>
      <c r="G844" s="3">
        <f t="shared" si="34"/>
        <v>6725.4539999999997</v>
      </c>
      <c r="H844" s="3">
        <f t="shared" si="35"/>
        <v>0.67000000000007276</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1645.83</v>
      </c>
      <c r="D978" s="2">
        <f>'PR-RAS'!E985</f>
        <v>1097.22</v>
      </c>
      <c r="E978" s="2">
        <v>0</v>
      </c>
      <c r="F978" s="2">
        <v>0</v>
      </c>
      <c r="G978" s="3">
        <f t="shared" si="34"/>
        <v>3751.9437899999998</v>
      </c>
      <c r="H978" s="3">
        <f t="shared" si="35"/>
        <v>0.39000000000010004</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179765.27</v>
      </c>
      <c r="D1581" s="7"/>
      <c r="E1581" s="7">
        <v>0</v>
      </c>
      <c r="F1581" s="7">
        <v>0</v>
      </c>
      <c r="G1581" s="8">
        <f t="shared" ref="G1581:G1685" si="70">B1581/1000*C1581</f>
        <v>179.76526999999999</v>
      </c>
      <c r="H1581" s="8">
        <f t="shared" ref="H1581:H1685" si="71">ABS(C1581-ROUND(C1581,0))</f>
        <v>0.26999999998952262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306560.94999999995</v>
      </c>
      <c r="D1582" s="2">
        <v>0</v>
      </c>
      <c r="E1582" s="2">
        <v>0</v>
      </c>
      <c r="F1582" s="2">
        <v>0</v>
      </c>
      <c r="G1582" s="3">
        <f t="shared" si="70"/>
        <v>613.12189999999987</v>
      </c>
      <c r="H1582" s="3">
        <f t="shared" si="71"/>
        <v>5.0000000046566129E-2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228075.53</v>
      </c>
      <c r="D1584" s="2">
        <v>0</v>
      </c>
      <c r="E1584" s="2">
        <v>0</v>
      </c>
      <c r="F1584" s="2">
        <v>0</v>
      </c>
      <c r="G1584" s="3">
        <f t="shared" si="70"/>
        <v>912.30212000000006</v>
      </c>
      <c r="H1584" s="3">
        <f t="shared" si="71"/>
        <v>0.47000000000116415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117459.18</v>
      </c>
      <c r="D1585" s="2">
        <v>0</v>
      </c>
      <c r="E1585" s="2">
        <v>0</v>
      </c>
      <c r="F1585" s="2">
        <v>0</v>
      </c>
      <c r="G1585" s="3">
        <f t="shared" si="70"/>
        <v>587.29589999999996</v>
      </c>
      <c r="H1585" s="3">
        <f t="shared" si="71"/>
        <v>0.17999999999301508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104352.37</v>
      </c>
      <c r="D1586" s="2">
        <v>0</v>
      </c>
      <c r="E1586" s="2">
        <v>0</v>
      </c>
      <c r="F1586" s="2">
        <v>0</v>
      </c>
      <c r="G1586" s="3">
        <f t="shared" si="70"/>
        <v>626.11421999999993</v>
      </c>
      <c r="H1586" s="3">
        <f t="shared" si="71"/>
        <v>0.36999999999534339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1099.79</v>
      </c>
      <c r="D1587" s="2">
        <v>0</v>
      </c>
      <c r="E1587" s="2">
        <v>0</v>
      </c>
      <c r="F1587" s="2">
        <v>0</v>
      </c>
      <c r="G1587" s="3">
        <f t="shared" si="70"/>
        <v>7.6985299999999999</v>
      </c>
      <c r="H1587" s="3">
        <f t="shared" si="71"/>
        <v>0.21000000000003638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2367.41</v>
      </c>
      <c r="D1590" s="2">
        <v>0</v>
      </c>
      <c r="E1590" s="2">
        <v>0</v>
      </c>
      <c r="F1590" s="2">
        <v>0</v>
      </c>
      <c r="G1590" s="3">
        <f t="shared" si="70"/>
        <v>23.674099999999999</v>
      </c>
      <c r="H1590" s="3">
        <f t="shared" si="71"/>
        <v>0.40999999999985448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2796.78</v>
      </c>
      <c r="D1591" s="2">
        <v>0</v>
      </c>
      <c r="E1591" s="2">
        <v>0</v>
      </c>
      <c r="F1591" s="2">
        <v>0</v>
      </c>
      <c r="G1591" s="3">
        <f t="shared" si="70"/>
        <v>30.764579999999999</v>
      </c>
      <c r="H1591" s="3">
        <f t="shared" si="71"/>
        <v>0.21999999999979991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77388.2</v>
      </c>
      <c r="D1593" s="2">
        <v>0</v>
      </c>
      <c r="E1593" s="2">
        <v>0</v>
      </c>
      <c r="F1593" s="2">
        <v>0</v>
      </c>
      <c r="G1593" s="3">
        <f t="shared" si="70"/>
        <v>1006.0465999999999</v>
      </c>
      <c r="H1593" s="3">
        <f t="shared" si="71"/>
        <v>0.19999999999708962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1097.22</v>
      </c>
      <c r="D1594" s="2">
        <v>0</v>
      </c>
      <c r="E1594" s="2">
        <v>0</v>
      </c>
      <c r="F1594" s="2">
        <v>0</v>
      </c>
      <c r="G1594" s="3">
        <f t="shared" si="70"/>
        <v>15.361080000000001</v>
      </c>
      <c r="H1594" s="3">
        <f t="shared" si="71"/>
        <v>0.22000000000002728</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1097.22</v>
      </c>
      <c r="D1598" s="2">
        <v>0</v>
      </c>
      <c r="E1598" s="2">
        <v>0</v>
      </c>
      <c r="F1598" s="2">
        <v>0</v>
      </c>
      <c r="G1598" s="3">
        <f t="shared" si="70"/>
        <v>19.749959999999998</v>
      </c>
      <c r="H1598" s="3">
        <f t="shared" si="71"/>
        <v>0.22000000000002728</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332159.93</v>
      </c>
      <c r="D1601" s="2">
        <v>0</v>
      </c>
      <c r="E1601" s="2">
        <v>0</v>
      </c>
      <c r="F1601" s="2">
        <v>0</v>
      </c>
      <c r="G1601" s="3">
        <f t="shared" si="70"/>
        <v>6975.3585300000004</v>
      </c>
      <c r="H1601" s="3">
        <f t="shared" si="71"/>
        <v>7.0000000006984919E-2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227999.51</v>
      </c>
      <c r="D1603" s="2">
        <v>0</v>
      </c>
      <c r="E1603" s="2">
        <v>0</v>
      </c>
      <c r="F1603" s="2">
        <v>0</v>
      </c>
      <c r="G1603" s="3">
        <f t="shared" si="70"/>
        <v>5243.98873</v>
      </c>
      <c r="H1603" s="3">
        <f t="shared" si="71"/>
        <v>0.48999999999068677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113099.58</v>
      </c>
      <c r="D1604" s="2">
        <v>0</v>
      </c>
      <c r="E1604" s="2">
        <v>0</v>
      </c>
      <c r="F1604" s="2">
        <v>0</v>
      </c>
      <c r="G1604" s="3">
        <f t="shared" si="70"/>
        <v>2714.3899200000001</v>
      </c>
      <c r="H1604" s="3">
        <f t="shared" si="71"/>
        <v>0.41999999999825377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110125.58</v>
      </c>
      <c r="D1605" s="2">
        <v>0</v>
      </c>
      <c r="E1605" s="2">
        <v>0</v>
      </c>
      <c r="F1605" s="2">
        <v>0</v>
      </c>
      <c r="G1605" s="3">
        <f t="shared" si="70"/>
        <v>2753.1395000000002</v>
      </c>
      <c r="H1605" s="3">
        <f t="shared" si="71"/>
        <v>0.41999999999825377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1099.79</v>
      </c>
      <c r="D1606" s="2">
        <v>0</v>
      </c>
      <c r="E1606" s="2">
        <v>0</v>
      </c>
      <c r="F1606" s="2">
        <v>0</v>
      </c>
      <c r="G1606" s="3">
        <f t="shared" si="70"/>
        <v>28.594539999999999</v>
      </c>
      <c r="H1606" s="3">
        <f t="shared" si="71"/>
        <v>0.21000000000003638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2768.87</v>
      </c>
      <c r="D1609" s="2">
        <v>0</v>
      </c>
      <c r="E1609" s="2">
        <v>0</v>
      </c>
      <c r="F1609" s="2">
        <v>0</v>
      </c>
      <c r="G1609" s="3">
        <f t="shared" si="70"/>
        <v>80.297229999999999</v>
      </c>
      <c r="H1609" s="3">
        <f t="shared" si="71"/>
        <v>0.13000000000010914</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905.69</v>
      </c>
      <c r="D1610" s="2">
        <v>0</v>
      </c>
      <c r="E1610" s="2">
        <v>0</v>
      </c>
      <c r="F1610" s="2">
        <v>0</v>
      </c>
      <c r="G1610" s="3">
        <f t="shared" si="70"/>
        <v>27.1707</v>
      </c>
      <c r="H1610" s="3">
        <f t="shared" si="71"/>
        <v>0.30999999999994543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103063.2</v>
      </c>
      <c r="D1612" s="2">
        <v>0</v>
      </c>
      <c r="E1612" s="2">
        <v>0</v>
      </c>
      <c r="F1612" s="2">
        <v>0</v>
      </c>
      <c r="G1612" s="3">
        <f t="shared" si="70"/>
        <v>3298.0223999999998</v>
      </c>
      <c r="H1612" s="3">
        <f t="shared" si="71"/>
        <v>0.19999999999708962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1097.22</v>
      </c>
      <c r="D1613" s="2">
        <v>0</v>
      </c>
      <c r="E1613" s="2">
        <v>0</v>
      </c>
      <c r="F1613" s="2">
        <v>0</v>
      </c>
      <c r="G1613" s="3">
        <f t="shared" si="70"/>
        <v>36.208260000000003</v>
      </c>
      <c r="H1613" s="3">
        <f t="shared" si="71"/>
        <v>0.22000000000002728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1097.22</v>
      </c>
      <c r="D1617" s="2">
        <v>0</v>
      </c>
      <c r="E1617" s="2">
        <v>0</v>
      </c>
      <c r="F1617" s="2">
        <v>0</v>
      </c>
      <c r="G1617" s="3">
        <f t="shared" si="70"/>
        <v>40.597139999999996</v>
      </c>
      <c r="H1617" s="3">
        <f t="shared" si="71"/>
        <v>0.22000000000002728</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154166.28999999998</v>
      </c>
      <c r="D1620" s="2">
        <v>0</v>
      </c>
      <c r="E1620" s="2">
        <v>0</v>
      </c>
      <c r="F1620" s="2">
        <v>0</v>
      </c>
      <c r="G1620" s="3">
        <f t="shared" si="70"/>
        <v>6166.6515999999992</v>
      </c>
      <c r="H1620" s="3">
        <f t="shared" si="71"/>
        <v>0.28999999997904524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154166.28999999998</v>
      </c>
      <c r="D1680" s="2">
        <v>0</v>
      </c>
      <c r="E1680" s="2">
        <v>0</v>
      </c>
      <c r="F1680" s="2">
        <v>0</v>
      </c>
      <c r="G1680" s="3">
        <f t="shared" si="70"/>
        <v>15416.628999999999</v>
      </c>
      <c r="H1680" s="3">
        <f t="shared" si="71"/>
        <v>0.28999999997904524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129370.76</v>
      </c>
      <c r="D1682" s="2">
        <v>0</v>
      </c>
      <c r="E1682" s="2">
        <v>0</v>
      </c>
      <c r="F1682" s="2">
        <v>0</v>
      </c>
      <c r="G1682" s="3">
        <f t="shared" si="70"/>
        <v>13195.817519999999</v>
      </c>
      <c r="H1682" s="3">
        <f t="shared" si="71"/>
        <v>0.24000000000523869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24795.53</v>
      </c>
      <c r="D1683" s="2">
        <v>0</v>
      </c>
      <c r="E1683" s="2">
        <v>0</v>
      </c>
      <c r="F1683" s="2">
        <v>0</v>
      </c>
      <c r="G1683" s="3">
        <f t="shared" si="70"/>
        <v>2553.93959</v>
      </c>
      <c r="H1683" s="3">
        <f t="shared" si="71"/>
        <v>0.47000000000116415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8" t="s">
        <v>1980</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70" t="s">
        <v>1982</v>
      </c>
      <c r="B4" s="371"/>
      <c r="C4" s="371"/>
      <c r="D4" s="371"/>
      <c r="E4" s="371"/>
      <c r="F4" s="371"/>
      <c r="G4" s="371"/>
      <c r="H4" s="371"/>
      <c r="I4" s="371"/>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1983</v>
      </c>
      <c r="C6" s="239">
        <v>35940</v>
      </c>
      <c r="D6" s="315"/>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8"/>
      <c r="D7" s="315"/>
      <c r="E7" s="338" t="s">
        <v>1986</v>
      </c>
      <c r="F7" s="372" t="s">
        <v>1987</v>
      </c>
      <c r="G7" s="37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5"/>
      <c r="E8" s="338"/>
      <c r="F8" s="352" t="s">
        <v>1990</v>
      </c>
      <c r="G8" s="353"/>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8"/>
      <c r="F9" s="366" t="s">
        <v>1991</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38"/>
      <c r="F10" s="352" t="s">
        <v>1992</v>
      </c>
      <c r="G10" s="353"/>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38"/>
      <c r="F11" s="364" t="s">
        <v>1993</v>
      </c>
      <c r="G11" s="36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38"/>
      <c r="F12" s="362" t="s">
        <v>1994</v>
      </c>
      <c r="G12" s="363"/>
      <c r="H12" s="323" t="s">
        <v>1995</v>
      </c>
      <c r="I12" s="27" t="s">
        <v>1996</v>
      </c>
      <c r="J12" s="228"/>
      <c r="K12" s="228"/>
      <c r="L12" s="5"/>
      <c r="M12" s="5"/>
      <c r="N12" s="5"/>
      <c r="O12" s="5"/>
      <c r="P12" s="5"/>
      <c r="Q12" s="5"/>
      <c r="R12" s="5"/>
      <c r="S12" s="5"/>
      <c r="T12" s="5"/>
      <c r="U12" s="5"/>
      <c r="V12" s="5"/>
      <c r="W12" s="5"/>
    </row>
    <row r="13" spans="1:23" ht="23.25" x14ac:dyDescent="0.2">
      <c r="B13" s="18" t="s">
        <v>1997</v>
      </c>
      <c r="C13" s="242" t="s">
        <v>5</v>
      </c>
      <c r="D13" s="315"/>
      <c r="E13" s="338"/>
      <c r="F13" s="335" t="s">
        <v>1998</v>
      </c>
      <c r="G13" s="336"/>
      <c r="H13" s="337"/>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1999</v>
      </c>
      <c r="B16" s="339" t="s">
        <v>8</v>
      </c>
      <c r="C16" s="351"/>
      <c r="D16" s="351"/>
      <c r="E16" s="351"/>
      <c r="F16" s="341"/>
      <c r="G16" s="201" t="s">
        <v>9</v>
      </c>
      <c r="H16" s="265" t="s">
        <v>10</v>
      </c>
      <c r="I16" s="266" t="s">
        <v>11</v>
      </c>
      <c r="J16" s="5"/>
      <c r="K16" s="5"/>
      <c r="L16" s="5"/>
      <c r="M16" s="5"/>
      <c r="N16" s="5"/>
      <c r="O16" s="5"/>
      <c r="P16" s="5"/>
      <c r="Q16" s="5"/>
      <c r="R16" s="5"/>
      <c r="S16" s="5"/>
      <c r="T16" s="5"/>
      <c r="U16" s="5"/>
      <c r="V16" s="5"/>
      <c r="W16" s="5"/>
    </row>
    <row r="17" spans="1:23" ht="12.75" customHeight="1" x14ac:dyDescent="0.2">
      <c r="A17" s="359" t="s">
        <v>1987</v>
      </c>
      <c r="B17" s="342" t="str">
        <f>'PR-RAS'!B6</f>
        <v>PRIHODI POSLOVANJA (šifre 61+62+63+64+65+66+67+68)</v>
      </c>
      <c r="C17" s="343"/>
      <c r="D17" s="343"/>
      <c r="E17" s="343"/>
      <c r="F17" s="344"/>
      <c r="G17" s="28" t="str">
        <f>'PR-RAS'!C6</f>
        <v>6</v>
      </c>
      <c r="H17" s="275">
        <f>'PR-RAS'!D6</f>
        <v>309551.76</v>
      </c>
      <c r="I17" s="275">
        <f>'PR-RAS'!E6</f>
        <v>352763</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5">
        <f>'PR-RAS'!D152</f>
        <v>308325.29000000004</v>
      </c>
      <c r="I18" s="275">
        <f>'PR-RAS'!E152</f>
        <v>343408.91000000003</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5">
        <f>'PR-RAS'!D650</f>
        <v>198636.76</v>
      </c>
      <c r="I20" s="275">
        <f>'PR-RAS'!E650</f>
        <v>244440.77000000002</v>
      </c>
      <c r="J20" s="5"/>
      <c r="K20" s="5"/>
      <c r="L20" s="5"/>
      <c r="M20" s="5"/>
      <c r="N20" s="5"/>
      <c r="O20" s="5"/>
      <c r="P20" s="5"/>
      <c r="Q20" s="5"/>
      <c r="R20" s="5"/>
      <c r="S20" s="5"/>
      <c r="T20" s="5"/>
      <c r="U20" s="5"/>
      <c r="V20" s="5"/>
      <c r="W20" s="5"/>
    </row>
    <row r="21" spans="1:23" ht="29.25" customHeight="1" x14ac:dyDescent="0.2">
      <c r="A21" s="200" t="s">
        <v>1999</v>
      </c>
      <c r="B21" s="339" t="s">
        <v>8</v>
      </c>
      <c r="C21" s="340"/>
      <c r="D21" s="340"/>
      <c r="E21" s="340"/>
      <c r="F21" s="341"/>
      <c r="G21" s="201" t="s">
        <v>9</v>
      </c>
      <c r="H21" s="265" t="s">
        <v>2000</v>
      </c>
      <c r="I21" s="266" t="s">
        <v>2001</v>
      </c>
      <c r="J21" s="5"/>
      <c r="K21" s="5"/>
      <c r="L21" s="5"/>
      <c r="M21" s="5"/>
      <c r="N21" s="5"/>
      <c r="O21" s="5"/>
      <c r="P21" s="5"/>
      <c r="Q21" s="5"/>
      <c r="R21" s="5"/>
      <c r="S21" s="5"/>
      <c r="T21" s="5"/>
      <c r="U21" s="5"/>
      <c r="V21" s="5"/>
      <c r="W21" s="5"/>
    </row>
    <row r="22" spans="1:23" ht="12.75" customHeight="1" x14ac:dyDescent="0.2">
      <c r="A22" s="359" t="s">
        <v>1990</v>
      </c>
      <c r="B22" s="342" t="str">
        <f>BILANCA!B7</f>
        <v>Nefinancijska imovina (šifre 01+02+03+04+05+06)</v>
      </c>
      <c r="C22" s="343"/>
      <c r="D22" s="343"/>
      <c r="E22" s="343"/>
      <c r="F22" s="344"/>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1999</v>
      </c>
      <c r="B26" s="339" t="s">
        <v>8</v>
      </c>
      <c r="C26" s="340"/>
      <c r="D26" s="340"/>
      <c r="E26" s="340"/>
      <c r="F26" s="341"/>
      <c r="G26" s="201" t="s">
        <v>9</v>
      </c>
      <c r="H26" s="265" t="s">
        <v>10</v>
      </c>
      <c r="I26" s="266" t="s">
        <v>11</v>
      </c>
      <c r="J26" s="5"/>
      <c r="K26" s="5"/>
      <c r="L26" s="5"/>
      <c r="M26" s="5"/>
      <c r="N26" s="5"/>
      <c r="O26" s="5"/>
      <c r="P26" s="5"/>
      <c r="Q26" s="5"/>
      <c r="R26" s="5"/>
      <c r="S26" s="5"/>
      <c r="T26" s="5"/>
      <c r="U26" s="5"/>
      <c r="V26" s="5"/>
      <c r="W26" s="5"/>
    </row>
    <row r="27" spans="1:23" ht="12.75" customHeight="1" x14ac:dyDescent="0.2">
      <c r="A27" s="359" t="s">
        <v>2002</v>
      </c>
      <c r="B27" s="342" t="str">
        <f>'RAS-funkcijski'!B5</f>
        <v>Opće javne usluge (šifre 011+012+013+014 do 018)</v>
      </c>
      <c r="C27" s="343"/>
      <c r="D27" s="343"/>
      <c r="E27" s="343"/>
      <c r="F27" s="344"/>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1999</v>
      </c>
      <c r="B32" s="339" t="s">
        <v>8</v>
      </c>
      <c r="C32" s="340"/>
      <c r="D32" s="340"/>
      <c r="E32" s="340"/>
      <c r="F32" s="341"/>
      <c r="G32" s="201" t="s">
        <v>9</v>
      </c>
      <c r="H32" s="265" t="s">
        <v>2003</v>
      </c>
      <c r="I32" s="266" t="s">
        <v>2004</v>
      </c>
      <c r="J32" s="5"/>
      <c r="K32" s="5"/>
      <c r="L32" s="5"/>
      <c r="M32" s="5"/>
      <c r="N32" s="5"/>
      <c r="O32" s="5"/>
      <c r="P32" s="5"/>
      <c r="Q32" s="5"/>
      <c r="R32" s="5"/>
      <c r="S32" s="5"/>
      <c r="T32" s="5"/>
      <c r="U32" s="5"/>
      <c r="V32" s="5"/>
      <c r="W32" s="5"/>
    </row>
    <row r="33" spans="1:23" ht="12.75" customHeight="1" x14ac:dyDescent="0.2">
      <c r="A33" s="359" t="s">
        <v>1992</v>
      </c>
      <c r="B33" s="356" t="str">
        <f>'P-VRIO'!B5</f>
        <v>Promjene u vrijednosti i obujmu imovine (šifre 91511+91512)</v>
      </c>
      <c r="C33" s="343"/>
      <c r="D33" s="343"/>
      <c r="E33" s="343"/>
      <c r="F33" s="34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1999</v>
      </c>
      <c r="B37" s="339" t="s">
        <v>8</v>
      </c>
      <c r="C37" s="340"/>
      <c r="D37" s="340"/>
      <c r="E37" s="340"/>
      <c r="F37" s="341"/>
      <c r="G37" s="201" t="s">
        <v>9</v>
      </c>
      <c r="H37" s="265" t="s">
        <v>2000</v>
      </c>
      <c r="I37" s="266" t="s">
        <v>1951</v>
      </c>
      <c r="J37" s="5"/>
      <c r="K37" s="5"/>
      <c r="L37" s="5"/>
      <c r="M37" s="5"/>
      <c r="N37" s="5"/>
      <c r="O37" s="5"/>
      <c r="P37" s="5"/>
      <c r="Q37" s="5"/>
      <c r="R37" s="5"/>
      <c r="S37" s="5"/>
      <c r="T37" s="5"/>
      <c r="U37" s="5"/>
      <c r="V37" s="5"/>
      <c r="W37" s="5"/>
    </row>
    <row r="38" spans="1:23" ht="12.75" customHeight="1" x14ac:dyDescent="0.2">
      <c r="A38" s="359" t="s">
        <v>1993</v>
      </c>
      <c r="B38" s="342" t="str">
        <f>OBVEZE!B5</f>
        <v>Stanje obveza 1. siječnja (=stanju obveza iz Izvještaja o obvezama na 31. prosinca prethodne godine)</v>
      </c>
      <c r="C38" s="343"/>
      <c r="D38" s="343"/>
      <c r="E38" s="343"/>
      <c r="F38" s="344"/>
      <c r="G38" s="126" t="str">
        <f>OBVEZE!C5</f>
        <v>V001</v>
      </c>
      <c r="H38" s="275">
        <f>OBVEZE!D5</f>
        <v>179765.27</v>
      </c>
      <c r="I38" s="275" t="s">
        <v>2005</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5" t="s">
        <v>2005</v>
      </c>
      <c r="I39" s="275">
        <f>OBVEZE!D44</f>
        <v>154166.28999999998</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5" t="s">
        <v>2005</v>
      </c>
      <c r="I40" s="275">
        <f>OBVEZE!D45</f>
        <v>0</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6" t="s">
        <v>2005</v>
      </c>
      <c r="I41" s="276">
        <f>OBVEZE!D104</f>
        <v>154166.28999999998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2006</v>
      </c>
      <c r="F44" s="354"/>
      <c r="G44" s="229"/>
      <c r="H44" s="355" t="s">
        <v>2007</v>
      </c>
      <c r="I44" s="355"/>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406" zoomScaleNormal="100" workbookViewId="0">
      <selection activeCell="E422" sqref="E42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309551.76</v>
      </c>
      <c r="E6" s="60">
        <f>E7+E43+E49+E82+E106+E125+E134+E140</f>
        <v>352763</v>
      </c>
      <c r="F6" s="45">
        <f t="shared" ref="F6:F132" si="0">IF(D6&lt;&gt;0,IF(E6/D6&gt;=100,"&gt;&gt;100",E6/D6*100),"-")</f>
        <v>113.95929391582203</v>
      </c>
    </row>
    <row r="7" spans="1:24" ht="12.75" customHeight="1" x14ac:dyDescent="0.2">
      <c r="A7" s="63">
        <v>61</v>
      </c>
      <c r="B7" s="220" t="s">
        <v>17</v>
      </c>
      <c r="C7" s="247" t="s">
        <v>18</v>
      </c>
      <c r="D7" s="60">
        <f>D8+D17+D23+D29+D36+D39</f>
        <v>123629.75</v>
      </c>
      <c r="E7" s="60">
        <f>E8+E17+E23+E29+E36+E39</f>
        <v>109416.58</v>
      </c>
      <c r="F7" s="45">
        <f t="shared" si="0"/>
        <v>88.503438694974307</v>
      </c>
    </row>
    <row r="8" spans="1:24" ht="12.75" customHeight="1" x14ac:dyDescent="0.2">
      <c r="A8" s="63">
        <v>611</v>
      </c>
      <c r="B8" s="220" t="s">
        <v>19</v>
      </c>
      <c r="C8" s="247" t="s">
        <v>20</v>
      </c>
      <c r="D8" s="60">
        <f>SUM(D9:D14)-D15-D16</f>
        <v>120120.19</v>
      </c>
      <c r="E8" s="60">
        <f>SUM(E9:E14)-E15-E16</f>
        <v>104881.04</v>
      </c>
      <c r="F8" s="45">
        <f t="shared" si="0"/>
        <v>87.313415005420808</v>
      </c>
    </row>
    <row r="9" spans="1:24" ht="12.75" customHeight="1" x14ac:dyDescent="0.2">
      <c r="A9" s="63">
        <v>6111</v>
      </c>
      <c r="B9" s="65" t="s">
        <v>21</v>
      </c>
      <c r="C9" s="247" t="s">
        <v>22</v>
      </c>
      <c r="D9" s="194">
        <v>120120.19</v>
      </c>
      <c r="E9" s="194">
        <v>104881.04</v>
      </c>
      <c r="F9" s="45">
        <f t="shared" si="0"/>
        <v>87.313415005420808</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3278.98</v>
      </c>
      <c r="E23" s="60">
        <f t="shared" si="2"/>
        <v>4272.33</v>
      </c>
      <c r="F23" s="45">
        <f t="shared" si="0"/>
        <v>130.29448182056615</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3278.98</v>
      </c>
      <c r="E27" s="194">
        <v>4272.33</v>
      </c>
      <c r="F27" s="45">
        <f t="shared" si="0"/>
        <v>130.29448182056615</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230.58</v>
      </c>
      <c r="E29" s="60">
        <f>SUM(E30:E35)</f>
        <v>263.20999999999998</v>
      </c>
      <c r="F29" s="45">
        <f t="shared" si="0"/>
        <v>114.15127070864774</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230.58</v>
      </c>
      <c r="E31" s="194">
        <v>263.20999999999998</v>
      </c>
      <c r="F31" s="45">
        <f t="shared" si="0"/>
        <v>114.15127070864774</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171145.09999999998</v>
      </c>
      <c r="E49" s="60">
        <f>E50+E53+E58+E61+E64+E68+E71+E74+E77</f>
        <v>186967.07</v>
      </c>
      <c r="F49" s="45">
        <f t="shared" si="0"/>
        <v>109.24476949676037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98922.26</v>
      </c>
      <c r="E58" s="60">
        <f t="shared" si="9"/>
        <v>186967.07</v>
      </c>
      <c r="F58" s="45">
        <f t="shared" si="0"/>
        <v>189.00404216401853</v>
      </c>
    </row>
    <row r="59" spans="1:6" ht="24" x14ac:dyDescent="0.2">
      <c r="A59" s="63">
        <v>6331</v>
      </c>
      <c r="B59" s="65" t="s">
        <v>121</v>
      </c>
      <c r="C59" s="247" t="s">
        <v>122</v>
      </c>
      <c r="D59" s="194">
        <v>93922.26</v>
      </c>
      <c r="E59" s="194">
        <v>186967.07</v>
      </c>
      <c r="F59" s="45">
        <f t="shared" si="0"/>
        <v>199.06576992504228</v>
      </c>
    </row>
    <row r="60" spans="1:6" ht="24" x14ac:dyDescent="0.2">
      <c r="A60" s="63">
        <v>6332</v>
      </c>
      <c r="B60" s="65" t="s">
        <v>123</v>
      </c>
      <c r="C60" s="247" t="s">
        <v>124</v>
      </c>
      <c r="D60" s="194">
        <v>5000</v>
      </c>
      <c r="E60" s="194"/>
      <c r="F60" s="45">
        <f t="shared" si="0"/>
        <v>0</v>
      </c>
    </row>
    <row r="61" spans="1:6" ht="12.75" customHeight="1" x14ac:dyDescent="0.2">
      <c r="A61" s="63">
        <v>634</v>
      </c>
      <c r="B61" s="65" t="s">
        <v>125</v>
      </c>
      <c r="C61" s="247" t="s">
        <v>126</v>
      </c>
      <c r="D61" s="60">
        <f t="shared" ref="D61:E61" si="10">SUM(D62:D63)</f>
        <v>72222.84</v>
      </c>
      <c r="E61" s="60">
        <f t="shared" si="10"/>
        <v>0</v>
      </c>
      <c r="F61" s="45">
        <f t="shared" si="0"/>
        <v>0</v>
      </c>
    </row>
    <row r="62" spans="1:6" ht="12.75" customHeight="1" x14ac:dyDescent="0.2">
      <c r="A62" s="63">
        <v>6341</v>
      </c>
      <c r="B62" s="65" t="s">
        <v>127</v>
      </c>
      <c r="C62" s="247" t="s">
        <v>128</v>
      </c>
      <c r="D62" s="194">
        <v>72222.84</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6405.82</v>
      </c>
      <c r="E82" s="60">
        <f t="shared" si="15"/>
        <v>52290.74</v>
      </c>
      <c r="F82" s="45">
        <f t="shared" si="0"/>
        <v>816.30048924259506</v>
      </c>
    </row>
    <row r="83" spans="1:6" ht="12.75" customHeight="1" x14ac:dyDescent="0.2">
      <c r="A83" s="63">
        <v>641</v>
      </c>
      <c r="B83" s="64" t="s">
        <v>169</v>
      </c>
      <c r="C83" s="247" t="s">
        <v>170</v>
      </c>
      <c r="D83" s="60">
        <f t="shared" ref="D83:E83" si="16">SUM(D84:D90)</f>
        <v>0.1</v>
      </c>
      <c r="E83" s="60">
        <f t="shared" si="16"/>
        <v>0.02</v>
      </c>
      <c r="F83" s="45">
        <f t="shared" si="0"/>
        <v>20</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0.1</v>
      </c>
      <c r="E85" s="194">
        <v>0.02</v>
      </c>
      <c r="F85" s="45">
        <f t="shared" si="0"/>
        <v>20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6405.7199999999993</v>
      </c>
      <c r="E91" s="60">
        <f t="shared" si="17"/>
        <v>52290.720000000001</v>
      </c>
      <c r="F91" s="45">
        <f t="shared" si="0"/>
        <v>816.31292032745739</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3197.7</v>
      </c>
      <c r="E93" s="194">
        <v>52290.720000000001</v>
      </c>
      <c r="F93" s="45">
        <f t="shared" si="0"/>
        <v>1635.2603433717984</v>
      </c>
    </row>
    <row r="94" spans="1:6" ht="12.75" customHeight="1" x14ac:dyDescent="0.2">
      <c r="A94" s="63">
        <v>6423</v>
      </c>
      <c r="B94" s="64" t="s">
        <v>191</v>
      </c>
      <c r="C94" s="247" t="s">
        <v>192</v>
      </c>
      <c r="D94" s="194">
        <v>3208.02</v>
      </c>
      <c r="E94" s="194"/>
      <c r="F94" s="45">
        <f t="shared" si="0"/>
        <v>0</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8371.09</v>
      </c>
      <c r="E106" s="60">
        <f>E107+E112+E120+E124</f>
        <v>4088.6099999999997</v>
      </c>
      <c r="F106" s="45">
        <f t="shared" si="0"/>
        <v>48.842026546124814</v>
      </c>
    </row>
    <row r="107" spans="1:6" ht="12.75" customHeight="1" x14ac:dyDescent="0.2">
      <c r="A107" s="63">
        <v>651</v>
      </c>
      <c r="B107" s="64" t="s">
        <v>217</v>
      </c>
      <c r="C107" s="247" t="s">
        <v>218</v>
      </c>
      <c r="D107" s="60">
        <f t="shared" ref="D107:E107" si="19">SUM(D108:D111)</f>
        <v>227.88</v>
      </c>
      <c r="E107" s="60">
        <f t="shared" si="19"/>
        <v>1263.51</v>
      </c>
      <c r="F107" s="45">
        <f t="shared" si="0"/>
        <v>554.46287519747239</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227.88</v>
      </c>
      <c r="E109" s="194">
        <v>1263.51</v>
      </c>
      <c r="F109" s="45">
        <f t="shared" si="0"/>
        <v>554.46287519747239</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75.680000000000007</v>
      </c>
      <c r="E112" s="60">
        <f t="shared" si="20"/>
        <v>0</v>
      </c>
      <c r="F112" s="45">
        <f t="shared" si="0"/>
        <v>0</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75.680000000000007</v>
      </c>
      <c r="E115" s="194"/>
      <c r="F115" s="45">
        <f t="shared" si="0"/>
        <v>0</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8067.53</v>
      </c>
      <c r="E120" s="60">
        <f t="shared" si="21"/>
        <v>2825.1</v>
      </c>
      <c r="F120" s="45">
        <f t="shared" si="0"/>
        <v>35.018153015854914</v>
      </c>
    </row>
    <row r="121" spans="1:6" ht="12.75" customHeight="1" x14ac:dyDescent="0.2">
      <c r="A121" s="63">
        <v>6531</v>
      </c>
      <c r="B121" s="64" t="s">
        <v>245</v>
      </c>
      <c r="C121" s="247" t="s">
        <v>246</v>
      </c>
      <c r="D121" s="194">
        <v>1768.46</v>
      </c>
      <c r="E121" s="194">
        <v>138.43</v>
      </c>
      <c r="F121" s="45">
        <f t="shared" si="0"/>
        <v>7.82771450866856</v>
      </c>
    </row>
    <row r="122" spans="1:6" ht="12.75" customHeight="1" x14ac:dyDescent="0.2">
      <c r="A122" s="63">
        <v>6532</v>
      </c>
      <c r="B122" s="64" t="s">
        <v>247</v>
      </c>
      <c r="C122" s="247" t="s">
        <v>248</v>
      </c>
      <c r="D122" s="194">
        <v>6299.07</v>
      </c>
      <c r="E122" s="194">
        <v>2686.67</v>
      </c>
      <c r="F122" s="45">
        <f t="shared" si="0"/>
        <v>42.651851781294702</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308325.29000000004</v>
      </c>
      <c r="E152" s="60">
        <f>E153+E164+E202+E221+E230+E262+E273</f>
        <v>343408.91000000003</v>
      </c>
      <c r="F152" s="45">
        <f t="shared" si="26"/>
        <v>111.37876818343379</v>
      </c>
    </row>
    <row r="153" spans="1:6" ht="12.75" customHeight="1" x14ac:dyDescent="0.2">
      <c r="A153" s="63">
        <v>31</v>
      </c>
      <c r="B153" s="64" t="s">
        <v>308</v>
      </c>
      <c r="C153" s="247" t="s">
        <v>309</v>
      </c>
      <c r="D153" s="60">
        <f t="shared" ref="D153:E153" si="30">D154+D159+D160</f>
        <v>104911.31</v>
      </c>
      <c r="E153" s="60">
        <f t="shared" si="30"/>
        <v>118901.90000000001</v>
      </c>
      <c r="F153" s="45">
        <f t="shared" si="26"/>
        <v>113.33563559543771</v>
      </c>
    </row>
    <row r="154" spans="1:6" ht="12.75" customHeight="1" x14ac:dyDescent="0.2">
      <c r="A154" s="63">
        <v>311</v>
      </c>
      <c r="B154" s="64" t="s">
        <v>310</v>
      </c>
      <c r="C154" s="247" t="s">
        <v>311</v>
      </c>
      <c r="D154" s="60">
        <f t="shared" ref="D154:E154" si="31">SUM(D155:D158)</f>
        <v>70553.149999999994</v>
      </c>
      <c r="E154" s="60">
        <f t="shared" si="31"/>
        <v>79288.3</v>
      </c>
      <c r="F154" s="45">
        <f t="shared" si="26"/>
        <v>112.38094968119781</v>
      </c>
    </row>
    <row r="155" spans="1:6" ht="12.75" customHeight="1" x14ac:dyDescent="0.2">
      <c r="A155" s="63">
        <v>3111</v>
      </c>
      <c r="B155" s="64" t="s">
        <v>312</v>
      </c>
      <c r="C155" s="247" t="s">
        <v>313</v>
      </c>
      <c r="D155" s="194">
        <v>70553.149999999994</v>
      </c>
      <c r="E155" s="194">
        <v>79288.3</v>
      </c>
      <c r="F155" s="45">
        <f t="shared" si="26"/>
        <v>112.38094968119781</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774.06</v>
      </c>
      <c r="E159" s="194">
        <v>674.16</v>
      </c>
      <c r="F159" s="45">
        <f t="shared" si="26"/>
        <v>87.094023719091538</v>
      </c>
    </row>
    <row r="160" spans="1:6" ht="12.75" customHeight="1" x14ac:dyDescent="0.2">
      <c r="A160" s="63">
        <v>313</v>
      </c>
      <c r="B160" s="65" t="s">
        <v>322</v>
      </c>
      <c r="C160" s="247" t="s">
        <v>323</v>
      </c>
      <c r="D160" s="60">
        <f t="shared" ref="D160:E160" si="32">SUM(D161:D163)</f>
        <v>33584.1</v>
      </c>
      <c r="E160" s="60">
        <f t="shared" si="32"/>
        <v>38939.440000000002</v>
      </c>
      <c r="F160" s="45">
        <f t="shared" si="26"/>
        <v>115.94605780711706</v>
      </c>
    </row>
    <row r="161" spans="1:6" ht="12.75" customHeight="1" x14ac:dyDescent="0.2">
      <c r="A161" s="63">
        <v>3131</v>
      </c>
      <c r="B161" s="65" t="s">
        <v>324</v>
      </c>
      <c r="C161" s="247" t="s">
        <v>325</v>
      </c>
      <c r="D161" s="194">
        <v>14613.18</v>
      </c>
      <c r="E161" s="194">
        <v>18453.02</v>
      </c>
      <c r="F161" s="45">
        <f t="shared" si="26"/>
        <v>126.2765530842705</v>
      </c>
    </row>
    <row r="162" spans="1:6" ht="12.75" customHeight="1" x14ac:dyDescent="0.2">
      <c r="A162" s="63">
        <v>3132</v>
      </c>
      <c r="B162" s="65" t="s">
        <v>326</v>
      </c>
      <c r="C162" s="247" t="s">
        <v>327</v>
      </c>
      <c r="D162" s="194">
        <v>18246.919999999998</v>
      </c>
      <c r="E162" s="194">
        <v>19678.419999999998</v>
      </c>
      <c r="F162" s="45">
        <f t="shared" si="26"/>
        <v>107.8451596214594</v>
      </c>
    </row>
    <row r="163" spans="1:6" ht="12.75" customHeight="1" x14ac:dyDescent="0.2">
      <c r="A163" s="63">
        <v>3133</v>
      </c>
      <c r="B163" s="64" t="s">
        <v>328</v>
      </c>
      <c r="C163" s="247" t="s">
        <v>329</v>
      </c>
      <c r="D163" s="194">
        <v>724</v>
      </c>
      <c r="E163" s="194">
        <v>808</v>
      </c>
      <c r="F163" s="45">
        <f t="shared" si="26"/>
        <v>111.60220994475138</v>
      </c>
    </row>
    <row r="164" spans="1:6" ht="12.75" customHeight="1" x14ac:dyDescent="0.2">
      <c r="A164" s="70">
        <v>32</v>
      </c>
      <c r="B164" s="65" t="s">
        <v>330</v>
      </c>
      <c r="C164" s="247" t="s">
        <v>331</v>
      </c>
      <c r="D164" s="60">
        <f>D165+D170+D178+D188+D189+D194</f>
        <v>82555.199999999997</v>
      </c>
      <c r="E164" s="60">
        <f>E165+E170+E178+E188+E189+E194</f>
        <v>119490.12</v>
      </c>
      <c r="F164" s="45">
        <f t="shared" si="26"/>
        <v>144.73966509680795</v>
      </c>
    </row>
    <row r="165" spans="1:6" ht="12.75" customHeight="1" x14ac:dyDescent="0.2">
      <c r="A165" s="63">
        <v>321</v>
      </c>
      <c r="B165" s="64" t="s">
        <v>332</v>
      </c>
      <c r="C165" s="247" t="s">
        <v>333</v>
      </c>
      <c r="D165" s="60">
        <f t="shared" ref="D165:E165" si="33">SUM(D166:D169)</f>
        <v>487.2</v>
      </c>
      <c r="E165" s="60">
        <f t="shared" si="33"/>
        <v>386</v>
      </c>
      <c r="F165" s="45">
        <f t="shared" si="26"/>
        <v>79.228243021346472</v>
      </c>
    </row>
    <row r="166" spans="1:6" ht="12.75" customHeight="1" x14ac:dyDescent="0.2">
      <c r="A166" s="63">
        <v>3211</v>
      </c>
      <c r="B166" s="64" t="s">
        <v>334</v>
      </c>
      <c r="C166" s="247" t="s">
        <v>335</v>
      </c>
      <c r="D166" s="194">
        <v>183.2</v>
      </c>
      <c r="E166" s="194">
        <v>130</v>
      </c>
      <c r="F166" s="45">
        <f t="shared" si="26"/>
        <v>70.960698689956331</v>
      </c>
    </row>
    <row r="167" spans="1:6" ht="12.75" customHeight="1" x14ac:dyDescent="0.2">
      <c r="A167" s="63">
        <v>3212</v>
      </c>
      <c r="B167" s="64" t="s">
        <v>336</v>
      </c>
      <c r="C167" s="247" t="s">
        <v>337</v>
      </c>
      <c r="D167" s="194">
        <v>0</v>
      </c>
      <c r="E167" s="194"/>
      <c r="F167" s="45" t="str">
        <f t="shared" si="26"/>
        <v>-</v>
      </c>
    </row>
    <row r="168" spans="1:6" ht="12.75" customHeight="1" x14ac:dyDescent="0.2">
      <c r="A168" s="63">
        <v>3213</v>
      </c>
      <c r="B168" s="64" t="s">
        <v>338</v>
      </c>
      <c r="C168" s="247" t="s">
        <v>339</v>
      </c>
      <c r="D168" s="194">
        <v>304</v>
      </c>
      <c r="E168" s="194">
        <v>256</v>
      </c>
      <c r="F168" s="45">
        <f t="shared" si="26"/>
        <v>84.210526315789465</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17383</v>
      </c>
      <c r="E170" s="60">
        <f t="shared" si="34"/>
        <v>21718.809999999998</v>
      </c>
      <c r="F170" s="45">
        <f t="shared" si="26"/>
        <v>124.94281769544958</v>
      </c>
    </row>
    <row r="171" spans="1:6" ht="12.75" customHeight="1" x14ac:dyDescent="0.2">
      <c r="A171" s="63">
        <v>3221</v>
      </c>
      <c r="B171" s="64" t="s">
        <v>344</v>
      </c>
      <c r="C171" s="247" t="s">
        <v>345</v>
      </c>
      <c r="D171" s="194">
        <v>75.7</v>
      </c>
      <c r="E171" s="194">
        <v>192.94</v>
      </c>
      <c r="F171" s="45">
        <f t="shared" si="26"/>
        <v>254.87450462351387</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10274.200000000001</v>
      </c>
      <c r="E173" s="194">
        <v>17569.400000000001</v>
      </c>
      <c r="F173" s="45">
        <f t="shared" si="26"/>
        <v>171.00504175507584</v>
      </c>
    </row>
    <row r="174" spans="1:6" ht="12.75" customHeight="1" x14ac:dyDescent="0.2">
      <c r="A174" s="63">
        <v>3224</v>
      </c>
      <c r="B174" s="65" t="s">
        <v>350</v>
      </c>
      <c r="C174" s="247" t="s">
        <v>351</v>
      </c>
      <c r="D174" s="194">
        <v>4742.26</v>
      </c>
      <c r="E174" s="194">
        <v>3569.76</v>
      </c>
      <c r="F174" s="45">
        <f t="shared" si="26"/>
        <v>75.275501554111329</v>
      </c>
    </row>
    <row r="175" spans="1:6" ht="12.75" customHeight="1" x14ac:dyDescent="0.2">
      <c r="A175" s="63">
        <v>3225</v>
      </c>
      <c r="B175" s="65" t="s">
        <v>352</v>
      </c>
      <c r="C175" s="247" t="s">
        <v>353</v>
      </c>
      <c r="D175" s="194">
        <v>2290.84</v>
      </c>
      <c r="E175" s="194">
        <v>386.71</v>
      </c>
      <c r="F175" s="45">
        <f t="shared" si="26"/>
        <v>16.880707513401198</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49468.11</v>
      </c>
      <c r="E178" s="60">
        <f t="shared" si="35"/>
        <v>77397.91</v>
      </c>
      <c r="F178" s="45">
        <f t="shared" si="26"/>
        <v>156.46021244797913</v>
      </c>
    </row>
    <row r="179" spans="1:6" ht="12.75" customHeight="1" x14ac:dyDescent="0.2">
      <c r="A179" s="63">
        <v>3231</v>
      </c>
      <c r="B179" s="65" t="s">
        <v>360</v>
      </c>
      <c r="C179" s="247" t="s">
        <v>361</v>
      </c>
      <c r="D179" s="194">
        <v>1219.3399999999999</v>
      </c>
      <c r="E179" s="194">
        <v>1676.78</v>
      </c>
      <c r="F179" s="45">
        <f t="shared" si="26"/>
        <v>137.5153771712566</v>
      </c>
    </row>
    <row r="180" spans="1:6" ht="12.75" customHeight="1" x14ac:dyDescent="0.2">
      <c r="A180" s="63">
        <v>3232</v>
      </c>
      <c r="B180" s="65" t="s">
        <v>362</v>
      </c>
      <c r="C180" s="247" t="s">
        <v>363</v>
      </c>
      <c r="D180" s="194">
        <v>5972.14</v>
      </c>
      <c r="E180" s="194">
        <v>33367.480000000003</v>
      </c>
      <c r="F180" s="45">
        <f t="shared" si="26"/>
        <v>558.71898515440023</v>
      </c>
    </row>
    <row r="181" spans="1:6" ht="12.75" customHeight="1" x14ac:dyDescent="0.2">
      <c r="A181" s="63">
        <v>3233</v>
      </c>
      <c r="B181" s="65" t="s">
        <v>364</v>
      </c>
      <c r="C181" s="247" t="s">
        <v>365</v>
      </c>
      <c r="D181" s="194">
        <v>4091.71</v>
      </c>
      <c r="E181" s="194">
        <v>3760.53</v>
      </c>
      <c r="F181" s="45">
        <f t="shared" si="26"/>
        <v>91.906073499832601</v>
      </c>
    </row>
    <row r="182" spans="1:6" ht="12.75" customHeight="1" x14ac:dyDescent="0.2">
      <c r="A182" s="63">
        <v>3234</v>
      </c>
      <c r="B182" s="65" t="s">
        <v>366</v>
      </c>
      <c r="C182" s="247" t="s">
        <v>367</v>
      </c>
      <c r="D182" s="194">
        <v>5278.31</v>
      </c>
      <c r="E182" s="194">
        <v>4697.4399999999996</v>
      </c>
      <c r="F182" s="45">
        <f t="shared" si="26"/>
        <v>88.99515185731795</v>
      </c>
    </row>
    <row r="183" spans="1:6" ht="12.75" customHeight="1" x14ac:dyDescent="0.2">
      <c r="A183" s="63">
        <v>3235</v>
      </c>
      <c r="B183" s="64" t="s">
        <v>368</v>
      </c>
      <c r="C183" s="247" t="s">
        <v>369</v>
      </c>
      <c r="D183" s="194">
        <v>2240</v>
      </c>
      <c r="E183" s="194">
        <v>1500</v>
      </c>
      <c r="F183" s="45">
        <f t="shared" si="26"/>
        <v>66.964285714285708</v>
      </c>
    </row>
    <row r="184" spans="1:6" ht="12.75" customHeight="1" x14ac:dyDescent="0.2">
      <c r="A184" s="63">
        <v>3236</v>
      </c>
      <c r="B184" s="64" t="s">
        <v>370</v>
      </c>
      <c r="C184" s="247" t="s">
        <v>371</v>
      </c>
      <c r="D184" s="194">
        <v>1595.69</v>
      </c>
      <c r="E184" s="194">
        <v>5442.44</v>
      </c>
      <c r="F184" s="45">
        <f t="shared" si="26"/>
        <v>341.0712607085336</v>
      </c>
    </row>
    <row r="185" spans="1:6" ht="12.75" customHeight="1" x14ac:dyDescent="0.2">
      <c r="A185" s="63">
        <v>3237</v>
      </c>
      <c r="B185" s="64" t="s">
        <v>372</v>
      </c>
      <c r="C185" s="247" t="s">
        <v>373</v>
      </c>
      <c r="D185" s="194">
        <v>27155.5</v>
      </c>
      <c r="E185" s="194">
        <v>22441.34</v>
      </c>
      <c r="F185" s="45">
        <f t="shared" si="26"/>
        <v>82.640128150834997</v>
      </c>
    </row>
    <row r="186" spans="1:6" ht="12.75" customHeight="1" x14ac:dyDescent="0.2">
      <c r="A186" s="63">
        <v>3238</v>
      </c>
      <c r="B186" s="64" t="s">
        <v>374</v>
      </c>
      <c r="C186" s="247" t="s">
        <v>375</v>
      </c>
      <c r="D186" s="194">
        <v>1708.83</v>
      </c>
      <c r="E186" s="194">
        <v>3605.51</v>
      </c>
      <c r="F186" s="45">
        <f t="shared" si="26"/>
        <v>210.99290157593211</v>
      </c>
    </row>
    <row r="187" spans="1:6" ht="12.75" customHeight="1" x14ac:dyDescent="0.2">
      <c r="A187" s="63">
        <v>3239</v>
      </c>
      <c r="B187" s="64" t="s">
        <v>376</v>
      </c>
      <c r="C187" s="247" t="s">
        <v>377</v>
      </c>
      <c r="D187" s="194">
        <v>206.59</v>
      </c>
      <c r="E187" s="194">
        <v>906.39</v>
      </c>
      <c r="F187" s="45">
        <f t="shared" si="26"/>
        <v>438.73856430611352</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15216.89</v>
      </c>
      <c r="E194" s="60">
        <f t="shared" si="36"/>
        <v>19987.400000000001</v>
      </c>
      <c r="F194" s="45">
        <f t="shared" si="26"/>
        <v>131.35009847610124</v>
      </c>
    </row>
    <row r="195" spans="1:6" ht="12.75" customHeight="1" x14ac:dyDescent="0.2">
      <c r="A195" s="63">
        <v>3291</v>
      </c>
      <c r="B195" s="183" t="s">
        <v>392</v>
      </c>
      <c r="C195" s="247" t="s">
        <v>393</v>
      </c>
      <c r="D195" s="194">
        <v>119.44</v>
      </c>
      <c r="E195" s="194">
        <v>119.44</v>
      </c>
      <c r="F195" s="45">
        <f t="shared" si="26"/>
        <v>100</v>
      </c>
    </row>
    <row r="196" spans="1:6" ht="12.75" customHeight="1" x14ac:dyDescent="0.2">
      <c r="A196" s="63">
        <v>3292</v>
      </c>
      <c r="B196" s="64" t="s">
        <v>394</v>
      </c>
      <c r="C196" s="247" t="s">
        <v>395</v>
      </c>
      <c r="D196" s="194">
        <v>4480.41</v>
      </c>
      <c r="E196" s="194">
        <v>3791.25</v>
      </c>
      <c r="F196" s="45">
        <f t="shared" si="26"/>
        <v>84.618371979350101</v>
      </c>
    </row>
    <row r="197" spans="1:6" ht="12.75" customHeight="1" x14ac:dyDescent="0.2">
      <c r="A197" s="63">
        <v>3293</v>
      </c>
      <c r="B197" s="64" t="s">
        <v>396</v>
      </c>
      <c r="C197" s="247" t="s">
        <v>397</v>
      </c>
      <c r="D197" s="194">
        <v>7755.19</v>
      </c>
      <c r="E197" s="194">
        <v>13768.79</v>
      </c>
      <c r="F197" s="45">
        <f t="shared" si="26"/>
        <v>177.54290997383691</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820.02</v>
      </c>
      <c r="E199" s="194">
        <v>2307.92</v>
      </c>
      <c r="F199" s="45">
        <f t="shared" si="26"/>
        <v>281.4467939806346</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2041.83</v>
      </c>
      <c r="E201" s="194"/>
      <c r="F201" s="45">
        <f t="shared" si="26"/>
        <v>0</v>
      </c>
    </row>
    <row r="202" spans="1:6" ht="12.75" customHeight="1" x14ac:dyDescent="0.2">
      <c r="A202" s="63">
        <v>34</v>
      </c>
      <c r="B202" s="183" t="s">
        <v>406</v>
      </c>
      <c r="C202" s="247" t="s">
        <v>407</v>
      </c>
      <c r="D202" s="60">
        <f t="shared" ref="D202:E202" si="37">D203+D208+D216</f>
        <v>1845.49</v>
      </c>
      <c r="E202" s="60">
        <f t="shared" si="37"/>
        <v>1962.43</v>
      </c>
      <c r="F202" s="45">
        <f t="shared" si="26"/>
        <v>106.33652851004341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10.18</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v>10.18</v>
      </c>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1845.49</v>
      </c>
      <c r="E216" s="60">
        <f t="shared" si="40"/>
        <v>1952.25</v>
      </c>
      <c r="F216" s="45">
        <f t="shared" si="26"/>
        <v>105.78491349180976</v>
      </c>
    </row>
    <row r="217" spans="1:6" ht="12.75" customHeight="1" x14ac:dyDescent="0.2">
      <c r="A217" s="63">
        <v>3431</v>
      </c>
      <c r="B217" s="182" t="s">
        <v>436</v>
      </c>
      <c r="C217" s="247" t="s">
        <v>437</v>
      </c>
      <c r="D217" s="194">
        <v>0</v>
      </c>
      <c r="E217" s="194"/>
      <c r="F217" s="45" t="str">
        <f t="shared" si="26"/>
        <v>-</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1845.49</v>
      </c>
      <c r="E220" s="194">
        <v>1952.25</v>
      </c>
      <c r="F220" s="45">
        <f t="shared" si="26"/>
        <v>105.78491349180976</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15711.73</v>
      </c>
      <c r="E262" s="60">
        <f t="shared" si="55"/>
        <v>21819.129999999997</v>
      </c>
      <c r="F262" s="45">
        <f t="shared" ref="F262:F268" si="56">IF(D262&lt;&gt;0,IF(E262/D262&gt;=100,"&gt;&gt;100",E262/D262*100),"-")</f>
        <v>138.87159466207731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15711.73</v>
      </c>
      <c r="E269" s="60">
        <f t="shared" si="58"/>
        <v>21819.129999999997</v>
      </c>
      <c r="F269" s="45">
        <f t="shared" ref="F269:F272" si="59">IF(D269&lt;&gt;0,IF(E269/D269&gt;=100,"&gt;&gt;100",E269/D269*100),"-")</f>
        <v>138.87159466207731</v>
      </c>
    </row>
    <row r="270" spans="1:6" ht="12.75" customHeight="1" x14ac:dyDescent="0.2">
      <c r="A270" s="63">
        <v>3721</v>
      </c>
      <c r="B270" s="65" t="s">
        <v>533</v>
      </c>
      <c r="C270" s="247" t="s">
        <v>534</v>
      </c>
      <c r="D270" s="194">
        <v>12070.39</v>
      </c>
      <c r="E270" s="194">
        <v>19650.8</v>
      </c>
      <c r="F270" s="45">
        <f t="shared" si="59"/>
        <v>162.80169903375119</v>
      </c>
    </row>
    <row r="271" spans="1:6" ht="12.75" customHeight="1" x14ac:dyDescent="0.2">
      <c r="A271" s="63">
        <v>3722</v>
      </c>
      <c r="B271" s="65" t="s">
        <v>535</v>
      </c>
      <c r="C271" s="247" t="s">
        <v>536</v>
      </c>
      <c r="D271" s="194">
        <v>3641.34</v>
      </c>
      <c r="E271" s="194">
        <v>2168.33</v>
      </c>
      <c r="F271" s="45">
        <f t="shared" si="59"/>
        <v>59.547584131116558</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103301.56</v>
      </c>
      <c r="E273" s="60">
        <f t="shared" si="60"/>
        <v>81235.33</v>
      </c>
      <c r="F273" s="45">
        <f t="shared" ref="F273:F277" si="61">IF(D273&lt;&gt;0,IF(E273/D273&gt;=100,"&gt;&gt;100",E273/D273*100),"-")</f>
        <v>78.639015712831451</v>
      </c>
    </row>
    <row r="274" spans="1:6" ht="12.75" customHeight="1" x14ac:dyDescent="0.2">
      <c r="A274" s="63">
        <v>381</v>
      </c>
      <c r="B274" s="64" t="s">
        <v>541</v>
      </c>
      <c r="C274" s="247" t="s">
        <v>542</v>
      </c>
      <c r="D274" s="60">
        <f t="shared" ref="D274:E274" si="62">SUM(D275:D277)</f>
        <v>103301.56</v>
      </c>
      <c r="E274" s="60">
        <f t="shared" si="62"/>
        <v>80905.33</v>
      </c>
      <c r="F274" s="45">
        <f t="shared" si="61"/>
        <v>78.319562647456635</v>
      </c>
    </row>
    <row r="275" spans="1:6" ht="12.75" customHeight="1" x14ac:dyDescent="0.2">
      <c r="A275" s="63">
        <v>3811</v>
      </c>
      <c r="B275" s="64" t="s">
        <v>543</v>
      </c>
      <c r="C275" s="247" t="s">
        <v>544</v>
      </c>
      <c r="D275" s="194">
        <v>103301.56</v>
      </c>
      <c r="E275" s="194">
        <v>80905.33</v>
      </c>
      <c r="F275" s="45">
        <f t="shared" si="61"/>
        <v>78.319562647456635</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330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v>330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308325.29000000004</v>
      </c>
      <c r="E299" s="60">
        <f>E152-E297+E298</f>
        <v>343408.91000000003</v>
      </c>
      <c r="F299" s="45">
        <f t="shared" si="68"/>
        <v>111.37876818343379</v>
      </c>
    </row>
    <row r="300" spans="1:6" ht="12.75" customHeight="1" x14ac:dyDescent="0.2">
      <c r="A300" s="63" t="s">
        <v>582</v>
      </c>
      <c r="B300" s="64" t="s">
        <v>593</v>
      </c>
      <c r="C300" s="247" t="s">
        <v>594</v>
      </c>
      <c r="D300" s="60">
        <f>IF(D6&gt;=D299,D6-D299,0)</f>
        <v>1226.4699999999721</v>
      </c>
      <c r="E300" s="60">
        <f>IF(E6&gt;=E299,E6-E299,0)</f>
        <v>9354.0899999999674</v>
      </c>
      <c r="F300" s="45">
        <f t="shared" si="68"/>
        <v>762.68396291798251</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460.32</v>
      </c>
      <c r="E308" s="60">
        <f t="shared" si="71"/>
        <v>2327.3199999999997</v>
      </c>
      <c r="F308" s="45">
        <f t="shared" ref="F308:F428" si="72">IF(D308&lt;&gt;0,IF(E308/D308&gt;=100,"&gt;&gt;100",E308/D308*100),"-")</f>
        <v>505.58741744873129</v>
      </c>
    </row>
    <row r="309" spans="1:6" ht="12.75" customHeight="1" x14ac:dyDescent="0.2">
      <c r="A309" s="63">
        <v>71</v>
      </c>
      <c r="B309" s="64" t="s">
        <v>610</v>
      </c>
      <c r="C309" s="247" t="s">
        <v>611</v>
      </c>
      <c r="D309" s="60">
        <f t="shared" ref="D309:E309" si="73">D310+D314</f>
        <v>64.709999999999994</v>
      </c>
      <c r="E309" s="60">
        <f t="shared" si="73"/>
        <v>931.71</v>
      </c>
      <c r="F309" s="45">
        <f t="shared" si="72"/>
        <v>1439.8238293926752</v>
      </c>
    </row>
    <row r="310" spans="1:6" ht="24" x14ac:dyDescent="0.2">
      <c r="A310" s="63">
        <v>711</v>
      </c>
      <c r="B310" s="64" t="s">
        <v>612</v>
      </c>
      <c r="C310" s="247" t="s">
        <v>613</v>
      </c>
      <c r="D310" s="60">
        <f t="shared" ref="D310:E310" si="74">SUM(D311:D313)</f>
        <v>64.709999999999994</v>
      </c>
      <c r="E310" s="60">
        <f t="shared" si="74"/>
        <v>931.71</v>
      </c>
      <c r="F310" s="45">
        <f t="shared" si="72"/>
        <v>1439.8238293926752</v>
      </c>
    </row>
    <row r="311" spans="1:6" ht="12.75" customHeight="1" x14ac:dyDescent="0.2">
      <c r="A311" s="63">
        <v>7111</v>
      </c>
      <c r="B311" s="64" t="s">
        <v>614</v>
      </c>
      <c r="C311" s="247" t="s">
        <v>615</v>
      </c>
      <c r="D311" s="194">
        <v>64.709999999999994</v>
      </c>
      <c r="E311" s="194">
        <v>931.71</v>
      </c>
      <c r="F311" s="45">
        <f t="shared" si="72"/>
        <v>1439.8238293926752</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395.61</v>
      </c>
      <c r="E321" s="60">
        <f t="shared" si="76"/>
        <v>1395.61</v>
      </c>
      <c r="F321" s="45">
        <f t="shared" si="72"/>
        <v>352.77419680998958</v>
      </c>
    </row>
    <row r="322" spans="1:6" ht="12.75" customHeight="1" x14ac:dyDescent="0.2">
      <c r="A322" s="63">
        <v>721</v>
      </c>
      <c r="B322" s="64" t="s">
        <v>636</v>
      </c>
      <c r="C322" s="247" t="s">
        <v>637</v>
      </c>
      <c r="D322" s="60">
        <f t="shared" ref="D322:E322" si="77">SUM(D323:D326)</f>
        <v>395.61</v>
      </c>
      <c r="E322" s="60">
        <f t="shared" si="77"/>
        <v>1395.61</v>
      </c>
      <c r="F322" s="45">
        <f t="shared" si="72"/>
        <v>352.77419680998958</v>
      </c>
    </row>
    <row r="323" spans="1:6" ht="12.75" customHeight="1" x14ac:dyDescent="0.2">
      <c r="A323" s="63">
        <v>7211</v>
      </c>
      <c r="B323" s="64" t="s">
        <v>638</v>
      </c>
      <c r="C323" s="247" t="s">
        <v>639</v>
      </c>
      <c r="D323" s="194">
        <v>395.61</v>
      </c>
      <c r="E323" s="194">
        <v>1395.61</v>
      </c>
      <c r="F323" s="45">
        <f t="shared" si="72"/>
        <v>352.77419680998958</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51455.85</v>
      </c>
      <c r="E360" s="60">
        <f t="shared" si="86"/>
        <v>56388.2</v>
      </c>
      <c r="F360" s="45">
        <f t="shared" si="72"/>
        <v>109.58559619557349</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51455.85</v>
      </c>
      <c r="E373" s="60">
        <f t="shared" si="90"/>
        <v>56388.2</v>
      </c>
      <c r="F373" s="45">
        <f t="shared" si="72"/>
        <v>109.58559619557349</v>
      </c>
    </row>
    <row r="374" spans="1:6" ht="12.75" customHeight="1" x14ac:dyDescent="0.2">
      <c r="A374" s="63">
        <v>421</v>
      </c>
      <c r="B374" s="64" t="s">
        <v>732</v>
      </c>
      <c r="C374" s="247" t="s">
        <v>733</v>
      </c>
      <c r="D374" s="60">
        <f t="shared" ref="D374:E374" si="91">SUM(D375:D378)</f>
        <v>50792.39</v>
      </c>
      <c r="E374" s="60">
        <f t="shared" si="91"/>
        <v>56388.2</v>
      </c>
      <c r="F374" s="45">
        <f t="shared" si="72"/>
        <v>111.01702440070254</v>
      </c>
    </row>
    <row r="375" spans="1:6" ht="12.75" customHeight="1" x14ac:dyDescent="0.2">
      <c r="A375" s="63">
        <v>4211</v>
      </c>
      <c r="B375" s="64" t="s">
        <v>638</v>
      </c>
      <c r="C375" s="247" t="s">
        <v>734</v>
      </c>
      <c r="D375" s="194">
        <v>1041.8499999999999</v>
      </c>
      <c r="E375" s="194"/>
      <c r="F375" s="45">
        <f t="shared" si="72"/>
        <v>0</v>
      </c>
    </row>
    <row r="376" spans="1:6" ht="12.75" customHeight="1" x14ac:dyDescent="0.2">
      <c r="A376" s="63">
        <v>4212</v>
      </c>
      <c r="B376" s="64" t="s">
        <v>640</v>
      </c>
      <c r="C376" s="247" t="s">
        <v>735</v>
      </c>
      <c r="D376" s="194">
        <v>25532.79</v>
      </c>
      <c r="E376" s="194"/>
      <c r="F376" s="45">
        <f t="shared" si="72"/>
        <v>0</v>
      </c>
    </row>
    <row r="377" spans="1:6" ht="12.75" customHeight="1" x14ac:dyDescent="0.2">
      <c r="A377" s="63">
        <v>4213</v>
      </c>
      <c r="B377" s="64" t="s">
        <v>642</v>
      </c>
      <c r="C377" s="247" t="s">
        <v>736</v>
      </c>
      <c r="D377" s="194">
        <v>24217.75</v>
      </c>
      <c r="E377" s="194">
        <v>56388.2</v>
      </c>
      <c r="F377" s="45">
        <f t="shared" si="72"/>
        <v>232.83831074315327</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663.46</v>
      </c>
      <c r="E401" s="60">
        <f t="shared" si="96"/>
        <v>0</v>
      </c>
      <c r="F401" s="45">
        <f t="shared" si="72"/>
        <v>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663.46</v>
      </c>
      <c r="E404" s="194"/>
      <c r="F404" s="45">
        <f t="shared" si="72"/>
        <v>0</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50995.53</v>
      </c>
      <c r="E418" s="60">
        <f t="shared" si="102"/>
        <v>54060.88</v>
      </c>
      <c r="F418" s="45">
        <f t="shared" si="72"/>
        <v>106.01101704404287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310012.08</v>
      </c>
      <c r="E422" s="60">
        <f>E6+E308</f>
        <v>355090.32</v>
      </c>
      <c r="F422" s="45">
        <f t="shared" si="72"/>
        <v>114.54080111974991</v>
      </c>
    </row>
    <row r="423" spans="1:6" ht="12.75" customHeight="1" x14ac:dyDescent="0.2">
      <c r="A423" s="63" t="s">
        <v>582</v>
      </c>
      <c r="B423" s="64" t="s">
        <v>805</v>
      </c>
      <c r="C423" s="247" t="s">
        <v>806</v>
      </c>
      <c r="D423" s="60">
        <f t="shared" ref="D423:E423" si="103">D299+D360</f>
        <v>359781.14</v>
      </c>
      <c r="E423" s="60">
        <f t="shared" si="103"/>
        <v>399797.11000000004</v>
      </c>
      <c r="F423" s="45">
        <f t="shared" si="72"/>
        <v>111.12230896816881</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49769.06</v>
      </c>
      <c r="E425" s="60">
        <f t="shared" si="105"/>
        <v>44706.790000000037</v>
      </c>
      <c r="F425" s="45">
        <f t="shared" si="72"/>
        <v>89.828479782419109</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1645.83</v>
      </c>
      <c r="E535" s="60">
        <f>E536+E571+E584+E597+E629</f>
        <v>1097.22</v>
      </c>
      <c r="F535" s="45">
        <f t="shared" si="109"/>
        <v>66.666666666666671</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1645.83</v>
      </c>
      <c r="E597" s="60">
        <f t="shared" si="152"/>
        <v>1097.22</v>
      </c>
      <c r="F597" s="45">
        <f t="shared" si="109"/>
        <v>66.666666666666671</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1645.83</v>
      </c>
      <c r="E609" s="60">
        <f t="shared" si="156"/>
        <v>1097.22</v>
      </c>
      <c r="F609" s="45">
        <f t="shared" si="109"/>
        <v>66.666666666666671</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1645.83</v>
      </c>
      <c r="E612" s="194">
        <v>1097.22</v>
      </c>
      <c r="F612" s="45">
        <f t="shared" si="109"/>
        <v>66.666666666666671</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1645.83</v>
      </c>
      <c r="E640" s="60">
        <f>IF(E535-E430&gt;=0,E535-E430,0)</f>
        <v>1097.22</v>
      </c>
      <c r="F640" s="45">
        <f t="shared" si="109"/>
        <v>66.666666666666671</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147221.87</v>
      </c>
      <c r="E642" s="194">
        <v>198636.76</v>
      </c>
      <c r="F642" s="45">
        <f t="shared" si="109"/>
        <v>134.92340506203325</v>
      </c>
    </row>
    <row r="643" spans="1:6" ht="12.75" customHeight="1" x14ac:dyDescent="0.2">
      <c r="A643" s="63" t="s">
        <v>582</v>
      </c>
      <c r="B643" s="64" t="s">
        <v>1236</v>
      </c>
      <c r="C643" s="247" t="s">
        <v>1237</v>
      </c>
      <c r="D643" s="60">
        <f>D422+D430</f>
        <v>310012.08</v>
      </c>
      <c r="E643" s="60">
        <f>E422+E430</f>
        <v>355090.32</v>
      </c>
      <c r="F643" s="45">
        <f t="shared" si="109"/>
        <v>114.54080111974991</v>
      </c>
    </row>
    <row r="644" spans="1:6" ht="12.75" customHeight="1" x14ac:dyDescent="0.2">
      <c r="A644" s="63" t="s">
        <v>582</v>
      </c>
      <c r="B644" s="64" t="s">
        <v>1238</v>
      </c>
      <c r="C644" s="247" t="s">
        <v>1239</v>
      </c>
      <c r="D644" s="60">
        <f>D423+D535</f>
        <v>361426.97000000003</v>
      </c>
      <c r="E644" s="60">
        <f>E423+E535</f>
        <v>400894.33</v>
      </c>
      <c r="F644" s="45">
        <f t="shared" si="109"/>
        <v>110.91987130899501</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51414.890000000014</v>
      </c>
      <c r="E646" s="60">
        <f t="shared" si="164"/>
        <v>45804.010000000009</v>
      </c>
      <c r="F646" s="45">
        <f t="shared" si="109"/>
        <v>89.08705240835873</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147221.87</v>
      </c>
      <c r="E648" s="60">
        <f>IF(E427-E426+E642-E641&gt;=0,E427-E426+E642-E641,0)</f>
        <v>198636.76</v>
      </c>
      <c r="F648" s="45">
        <f t="shared" si="109"/>
        <v>134.92340506203325</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198636.76</v>
      </c>
      <c r="E650" s="60">
        <f t="shared" si="166"/>
        <v>244440.77000000002</v>
      </c>
      <c r="F650" s="45">
        <f t="shared" si="109"/>
        <v>123.05918098946036</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96071.93</v>
      </c>
      <c r="E653" s="194">
        <v>54993.78</v>
      </c>
      <c r="F653" s="45">
        <f t="shared" ref="F653:F740" si="167">IF(D653&lt;&gt;0,IF(E653/D653&gt;=100,"&gt;&gt;100",E653/D653*100),"-")</f>
        <v>57.242297516038242</v>
      </c>
    </row>
    <row r="654" spans="1:6" ht="12.75" customHeight="1" x14ac:dyDescent="0.2">
      <c r="A654" s="63" t="s">
        <v>1257</v>
      </c>
      <c r="B654" s="64" t="s">
        <v>1258</v>
      </c>
      <c r="C654" s="247" t="s">
        <v>1257</v>
      </c>
      <c r="D654" s="194">
        <v>311355.95</v>
      </c>
      <c r="E654" s="194">
        <v>375446.27</v>
      </c>
      <c r="F654" s="45">
        <f t="shared" si="167"/>
        <v>120.58426055451967</v>
      </c>
    </row>
    <row r="655" spans="1:6" ht="12.75" customHeight="1" x14ac:dyDescent="0.2">
      <c r="A655" s="63" t="s">
        <v>1259</v>
      </c>
      <c r="B655" s="64" t="s">
        <v>1260</v>
      </c>
      <c r="C655" s="247" t="s">
        <v>1259</v>
      </c>
      <c r="D655" s="194">
        <v>400051.20000000001</v>
      </c>
      <c r="E655" s="194">
        <v>430440.05</v>
      </c>
      <c r="F655" s="45">
        <f t="shared" si="167"/>
        <v>107.5962401812568</v>
      </c>
    </row>
    <row r="656" spans="1:6" ht="24" x14ac:dyDescent="0.2">
      <c r="A656" s="63">
        <v>11</v>
      </c>
      <c r="B656" s="64" t="s">
        <v>1261</v>
      </c>
      <c r="C656" s="247" t="s">
        <v>1262</v>
      </c>
      <c r="D656" s="60">
        <f t="shared" ref="D656:E656" si="168">+D653+D654-D655</f>
        <v>7376.679999999993</v>
      </c>
      <c r="E656" s="60">
        <f t="shared" si="168"/>
        <v>0</v>
      </c>
      <c r="F656" s="45">
        <f t="shared" si="167"/>
        <v>0</v>
      </c>
    </row>
    <row r="657" spans="1:6" ht="24" x14ac:dyDescent="0.2">
      <c r="A657" s="63" t="s">
        <v>582</v>
      </c>
      <c r="B657" s="64" t="s">
        <v>1263</v>
      </c>
      <c r="C657" s="247" t="s">
        <v>1264</v>
      </c>
      <c r="D657" s="253">
        <v>7</v>
      </c>
      <c r="E657" s="253">
        <v>8</v>
      </c>
      <c r="F657" s="45">
        <f t="shared" si="167"/>
        <v>114.28571428571428</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7</v>
      </c>
      <c r="E659" s="253">
        <v>8</v>
      </c>
      <c r="F659" s="45">
        <f t="shared" si="167"/>
        <v>114.28571428571428</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93922.26</v>
      </c>
      <c r="E669" s="194">
        <v>186967.07</v>
      </c>
      <c r="F669" s="45">
        <f t="shared" si="167"/>
        <v>199.06576992504228</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5000</v>
      </c>
      <c r="E674" s="194"/>
      <c r="F674" s="45">
        <f t="shared" si="167"/>
        <v>0</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72222.84</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v>10.18</v>
      </c>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12070.39</v>
      </c>
      <c r="E843" s="194">
        <v>19650.8</v>
      </c>
      <c r="F843" s="45">
        <f t="shared" si="169"/>
        <v>162.80169903375119</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3641.34</v>
      </c>
      <c r="E851" s="194">
        <v>2168.33</v>
      </c>
      <c r="F851" s="45">
        <f t="shared" si="169"/>
        <v>59.547584131116558</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1645.83</v>
      </c>
      <c r="E985" s="192">
        <v>1097.22</v>
      </c>
      <c r="F985" s="71">
        <f t="shared" si="169"/>
        <v>66.666666666666671</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topLeftCell="A3"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0" width="14.42578125" style="67" customWidth="1"/>
    <col min="31"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2" t="s">
        <v>1990</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2000</v>
      </c>
      <c r="E3" s="308" t="s">
        <v>2001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2997</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2998</v>
      </c>
      <c r="C6" s="261" t="s">
        <v>2999</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3000</v>
      </c>
      <c r="C7" s="134" t="s">
        <v>3001</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2725</v>
      </c>
      <c r="B8" s="65" t="s">
        <v>3002</v>
      </c>
      <c r="C8" s="134" t="s">
        <v>2725</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2727</v>
      </c>
      <c r="B9" s="65" t="s">
        <v>3003</v>
      </c>
      <c r="C9" s="134" t="s">
        <v>2727</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2735</v>
      </c>
      <c r="B10" s="65" t="s">
        <v>3004</v>
      </c>
      <c r="C10" s="134" t="s">
        <v>2735</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3005</v>
      </c>
      <c r="B11" s="65" t="s">
        <v>3006</v>
      </c>
      <c r="C11" s="134" t="s">
        <v>3005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2759</v>
      </c>
      <c r="B12" s="65" t="s">
        <v>3007</v>
      </c>
      <c r="C12" s="134" t="s">
        <v>2759</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3008</v>
      </c>
      <c r="B13" s="65" t="s">
        <v>3009</v>
      </c>
      <c r="C13" s="134" t="s">
        <v>3008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3010</v>
      </c>
      <c r="B14" s="65" t="s">
        <v>638</v>
      </c>
      <c r="C14" s="134" t="s">
        <v>3010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3011</v>
      </c>
      <c r="B15" s="65" t="s">
        <v>640</v>
      </c>
      <c r="C15" s="134" t="s">
        <v>3011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3012</v>
      </c>
      <c r="B16" s="65" t="s">
        <v>642</v>
      </c>
      <c r="C16" s="134" t="s">
        <v>3012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3013</v>
      </c>
      <c r="B17" s="65" t="s">
        <v>644</v>
      </c>
      <c r="C17" s="134" t="s">
        <v>3013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3014</v>
      </c>
      <c r="B18" s="65" t="s">
        <v>3015</v>
      </c>
      <c r="C18" s="134" t="s">
        <v>3014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3016</v>
      </c>
      <c r="B19" s="65" t="s">
        <v>3017</v>
      </c>
      <c r="C19" s="134" t="s">
        <v>3016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3018</v>
      </c>
      <c r="B20" s="65" t="s">
        <v>648</v>
      </c>
      <c r="C20" s="134" t="s">
        <v>3018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3019</v>
      </c>
      <c r="B21" s="65" t="s">
        <v>741</v>
      </c>
      <c r="C21" s="134" t="s">
        <v>3019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3020</v>
      </c>
      <c r="B22" s="65" t="s">
        <v>652</v>
      </c>
      <c r="C22" s="134" t="s">
        <v>3020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3021</v>
      </c>
      <c r="B23" s="65" t="s">
        <v>654</v>
      </c>
      <c r="C23" s="134" t="s">
        <v>3021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3022</v>
      </c>
      <c r="B24" s="65" t="s">
        <v>3023</v>
      </c>
      <c r="C24" s="134" t="s">
        <v>3022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3024</v>
      </c>
      <c r="B25" s="65" t="s">
        <v>658</v>
      </c>
      <c r="C25" s="134" t="s">
        <v>3024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3025</v>
      </c>
      <c r="B26" s="65" t="s">
        <v>660</v>
      </c>
      <c r="C26" s="134" t="s">
        <v>3025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3026</v>
      </c>
      <c r="B27" s="65" t="s">
        <v>663</v>
      </c>
      <c r="C27" s="134" t="s">
        <v>3026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3027</v>
      </c>
      <c r="B28" s="65" t="s">
        <v>3028</v>
      </c>
      <c r="C28" s="134" t="s">
        <v>3027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3029</v>
      </c>
      <c r="B29" s="65" t="s">
        <v>3030</v>
      </c>
      <c r="C29" s="134" t="s">
        <v>3029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3031</v>
      </c>
      <c r="B30" s="65" t="s">
        <v>666</v>
      </c>
      <c r="C30" s="134" t="s">
        <v>3031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3032</v>
      </c>
      <c r="B31" s="65" t="s">
        <v>3033</v>
      </c>
      <c r="C31" s="134" t="s">
        <v>3032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3034</v>
      </c>
      <c r="B32" s="65" t="s">
        <v>670</v>
      </c>
      <c r="C32" s="134" t="s">
        <v>3034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3035</v>
      </c>
      <c r="B33" s="65" t="s">
        <v>672</v>
      </c>
      <c r="C33" s="134" t="s">
        <v>3035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3036</v>
      </c>
      <c r="B34" s="65" t="s">
        <v>3037</v>
      </c>
      <c r="C34" s="134" t="s">
        <v>3036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3038</v>
      </c>
      <c r="B35" s="65" t="s">
        <v>3039</v>
      </c>
      <c r="C35" s="134" t="s">
        <v>3038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3040</v>
      </c>
      <c r="B36" s="65" t="s">
        <v>757</v>
      </c>
      <c r="C36" s="134" t="s">
        <v>3040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3041</v>
      </c>
      <c r="B37" s="65" t="s">
        <v>678</v>
      </c>
      <c r="C37" s="134" t="s">
        <v>3041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3042</v>
      </c>
      <c r="B38" s="65" t="s">
        <v>680</v>
      </c>
      <c r="C38" s="134" t="s">
        <v>3042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3043</v>
      </c>
      <c r="B39" s="65" t="s">
        <v>682</v>
      </c>
      <c r="C39" s="134" t="s">
        <v>3043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3044</v>
      </c>
      <c r="B40" s="65" t="s">
        <v>3045</v>
      </c>
      <c r="C40" s="134" t="s">
        <v>3044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3046</v>
      </c>
      <c r="B41" s="65" t="s">
        <v>3047</v>
      </c>
      <c r="C41" s="134" t="s">
        <v>3046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3048</v>
      </c>
      <c r="B42" s="65" t="s">
        <v>686</v>
      </c>
      <c r="C42" s="134" t="s">
        <v>3048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3049</v>
      </c>
      <c r="B43" s="65" t="s">
        <v>688</v>
      </c>
      <c r="C43" s="134" t="s">
        <v>3049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3050</v>
      </c>
      <c r="B44" s="65" t="s">
        <v>3051</v>
      </c>
      <c r="C44" s="134" t="s">
        <v>3050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3052</v>
      </c>
      <c r="B45" s="65" t="s">
        <v>3053</v>
      </c>
      <c r="C45" s="134" t="s">
        <v>3052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3054</v>
      </c>
      <c r="B46" s="65" t="s">
        <v>692</v>
      </c>
      <c r="C46" s="134" t="s">
        <v>3054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3055</v>
      </c>
      <c r="B47" s="65" t="s">
        <v>3056</v>
      </c>
      <c r="C47" s="134" t="s">
        <v>3055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3057</v>
      </c>
      <c r="B48" s="65" t="s">
        <v>696</v>
      </c>
      <c r="C48" s="134" t="s">
        <v>3057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3058</v>
      </c>
      <c r="B49" s="65" t="s">
        <v>698</v>
      </c>
      <c r="C49" s="134" t="s">
        <v>3058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3059</v>
      </c>
      <c r="B50" s="65" t="s">
        <v>3060</v>
      </c>
      <c r="C50" s="134" t="s">
        <v>3059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2771</v>
      </c>
      <c r="B51" s="65" t="s">
        <v>2665</v>
      </c>
      <c r="C51" s="134" t="s">
        <v>2771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2785</v>
      </c>
      <c r="B52" s="65" t="s">
        <v>3061</v>
      </c>
      <c r="C52" s="134" t="s">
        <v>2785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2787</v>
      </c>
      <c r="B53" s="65" t="s">
        <v>3062</v>
      </c>
      <c r="C53" s="134" t="s">
        <v>2787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2793</v>
      </c>
      <c r="B54" s="65" t="s">
        <v>3063</v>
      </c>
      <c r="C54" s="134" t="s">
        <v>2793</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2863</v>
      </c>
      <c r="B55" s="65" t="s">
        <v>3064</v>
      </c>
      <c r="C55" s="134" t="s">
        <v>2863</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2865</v>
      </c>
      <c r="B56" s="65" t="s">
        <v>3065</v>
      </c>
      <c r="C56" s="134" t="s">
        <v>2865</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2867</v>
      </c>
      <c r="B57" s="65" t="s">
        <v>3066</v>
      </c>
      <c r="C57" s="134" t="s">
        <v>2867</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2869</v>
      </c>
      <c r="B58" s="65" t="s">
        <v>3067</v>
      </c>
      <c r="C58" s="134" t="s">
        <v>2869</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2871</v>
      </c>
      <c r="B59" s="65" t="s">
        <v>3068</v>
      </c>
      <c r="C59" s="134" t="s">
        <v>2871</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2873</v>
      </c>
      <c r="B60" s="65" t="s">
        <v>3069</v>
      </c>
      <c r="C60" s="134" t="s">
        <v>2873</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2875</v>
      </c>
      <c r="B61" s="65" t="s">
        <v>3070</v>
      </c>
      <c r="C61" s="134" t="s">
        <v>2875</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2877</v>
      </c>
      <c r="B62" s="65" t="s">
        <v>3071</v>
      </c>
      <c r="C62" s="134" t="s">
        <v>2877</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2879</v>
      </c>
      <c r="B63" s="65" t="s">
        <v>3072</v>
      </c>
      <c r="C63" s="134" t="s">
        <v>2879</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2881</v>
      </c>
      <c r="B64" s="65" t="s">
        <v>3073</v>
      </c>
      <c r="C64" s="134" t="s">
        <v>2881</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2883</v>
      </c>
      <c r="B65" s="65" t="s">
        <v>3074</v>
      </c>
      <c r="C65" s="134" t="s">
        <v>2883</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2885</v>
      </c>
      <c r="B66" s="65" t="s">
        <v>3075</v>
      </c>
      <c r="C66" s="134" t="s">
        <v>2885</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2887</v>
      </c>
      <c r="B67" s="65" t="s">
        <v>3076</v>
      </c>
      <c r="C67" s="134" t="s">
        <v>2887</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2889</v>
      </c>
      <c r="B68" s="65" t="s">
        <v>3077</v>
      </c>
      <c r="C68" s="134" t="s">
        <v>2889</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3078</v>
      </c>
      <c r="B69" s="65" t="s">
        <v>3079</v>
      </c>
      <c r="C69" s="134" t="s">
        <v>3078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3080</v>
      </c>
      <c r="B70" s="65" t="s">
        <v>3081</v>
      </c>
      <c r="C70" s="134" t="s">
        <v>3080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3082</v>
      </c>
      <c r="B71" s="65" t="s">
        <v>3083</v>
      </c>
      <c r="C71" s="134" t="s">
        <v>3082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3084</v>
      </c>
      <c r="B72" s="65" t="s">
        <v>3085</v>
      </c>
      <c r="C72" s="134" t="s">
        <v>3084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3086</v>
      </c>
      <c r="B73" s="65" t="s">
        <v>3087</v>
      </c>
      <c r="C73" s="134" t="s">
        <v>3086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3088</v>
      </c>
      <c r="B74" s="65" t="s">
        <v>3089</v>
      </c>
      <c r="C74" s="134" t="s">
        <v>3088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3090</v>
      </c>
      <c r="B75" s="65" t="s">
        <v>3091</v>
      </c>
      <c r="C75" s="134" t="s">
        <v>3090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3092</v>
      </c>
      <c r="B76" s="65" t="s">
        <v>3093</v>
      </c>
      <c r="C76" s="134" t="s">
        <v>3092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3094</v>
      </c>
      <c r="B77" s="65" t="s">
        <v>3095</v>
      </c>
      <c r="C77" s="134" t="s">
        <v>3094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3096</v>
      </c>
      <c r="B78" s="65" t="s">
        <v>3097</v>
      </c>
      <c r="C78" s="134" t="s">
        <v>3096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3098</v>
      </c>
      <c r="B79" s="65" t="s">
        <v>3099</v>
      </c>
      <c r="C79" s="134" t="s">
        <v>3098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3100</v>
      </c>
      <c r="B80" s="65" t="s">
        <v>3101</v>
      </c>
      <c r="C80" s="134" t="s">
        <v>3100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3102</v>
      </c>
      <c r="B81" s="65" t="s">
        <v>3103</v>
      </c>
      <c r="C81" s="134" t="s">
        <v>3102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3104</v>
      </c>
      <c r="B82" s="65" t="s">
        <v>3105</v>
      </c>
      <c r="C82" s="134" t="s">
        <v>3104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3106</v>
      </c>
      <c r="B83" s="65" t="s">
        <v>3107</v>
      </c>
      <c r="C83" s="134" t="s">
        <v>3106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3108</v>
      </c>
      <c r="B84" s="65" t="s">
        <v>3109</v>
      </c>
      <c r="C84" s="134" t="s">
        <v>3108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3110</v>
      </c>
      <c r="B85" s="65" t="s">
        <v>3111</v>
      </c>
      <c r="C85" s="134" t="s">
        <v>3110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3112</v>
      </c>
      <c r="B86" s="65" t="s">
        <v>3113</v>
      </c>
      <c r="C86" s="134" t="s">
        <v>3112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3114</v>
      </c>
      <c r="B87" s="65" t="s">
        <v>3115</v>
      </c>
      <c r="C87" s="134" t="s">
        <v>3114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3116</v>
      </c>
      <c r="B88" s="65" t="s">
        <v>3117</v>
      </c>
      <c r="C88" s="134" t="s">
        <v>3116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3118</v>
      </c>
      <c r="C89" s="134" t="s">
        <v>3119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3120</v>
      </c>
      <c r="B90" s="65" t="s">
        <v>3121</v>
      </c>
      <c r="C90" s="134" t="s">
        <v>3120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3122</v>
      </c>
      <c r="B91" s="65" t="s">
        <v>3123</v>
      </c>
      <c r="C91" s="134" t="s">
        <v>3122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3124</v>
      </c>
      <c r="B92" s="65" t="s">
        <v>3125</v>
      </c>
      <c r="C92" s="134" t="s">
        <v>3124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3126</v>
      </c>
      <c r="B93" s="65" t="s">
        <v>3127</v>
      </c>
      <c r="C93" s="134" t="s">
        <v>3126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3128</v>
      </c>
      <c r="B94" s="65" t="s">
        <v>3129</v>
      </c>
      <c r="C94" s="134" t="s">
        <v>3128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3130</v>
      </c>
      <c r="B95" s="65" t="s">
        <v>3131</v>
      </c>
      <c r="C95" s="134" t="s">
        <v>3130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3132</v>
      </c>
      <c r="B96" s="65" t="s">
        <v>3133</v>
      </c>
      <c r="C96" s="134" t="s">
        <v>3132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3134</v>
      </c>
      <c r="B97" s="65" t="s">
        <v>3135</v>
      </c>
      <c r="C97" s="134" t="s">
        <v>3134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3136</v>
      </c>
      <c r="B98" s="65" t="s">
        <v>3137</v>
      </c>
      <c r="C98" s="134" t="s">
        <v>3136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3138</v>
      </c>
      <c r="B99" s="65" t="s">
        <v>3139</v>
      </c>
      <c r="C99" s="134" t="s">
        <v>3138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3140</v>
      </c>
      <c r="B100" s="65" t="s">
        <v>3141</v>
      </c>
      <c r="C100" s="134" t="s">
        <v>3140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3142</v>
      </c>
      <c r="B101" s="65" t="s">
        <v>3143</v>
      </c>
      <c r="C101" s="134" t="s">
        <v>3142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3144</v>
      </c>
      <c r="B102" s="65" t="s">
        <v>3145</v>
      </c>
      <c r="C102" s="134" t="s">
        <v>3144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3146</v>
      </c>
      <c r="B103" s="65" t="s">
        <v>3147</v>
      </c>
      <c r="C103" s="134" t="s">
        <v>3146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3148</v>
      </c>
      <c r="B104" s="65" t="s">
        <v>3149</v>
      </c>
      <c r="C104" s="134" t="s">
        <v>3148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3150</v>
      </c>
      <c r="B105" s="65" t="s">
        <v>3151</v>
      </c>
      <c r="C105" s="134" t="s">
        <v>3150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3152</v>
      </c>
      <c r="B106" s="65" t="s">
        <v>3153</v>
      </c>
      <c r="C106" s="134" t="s">
        <v>3152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3154</v>
      </c>
      <c r="C107" s="134" t="s">
        <v>3155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3156</v>
      </c>
      <c r="B108" s="65" t="s">
        <v>3157</v>
      </c>
      <c r="C108" s="134" t="s">
        <v>3156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3158</v>
      </c>
      <c r="B109" s="65" t="s">
        <v>3159</v>
      </c>
      <c r="C109" s="134" t="s">
        <v>3158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3160</v>
      </c>
      <c r="B110" s="65" t="s">
        <v>3161</v>
      </c>
      <c r="C110" s="134" t="s">
        <v>3160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3162</v>
      </c>
      <c r="B111" s="65" t="s">
        <v>3163</v>
      </c>
      <c r="C111" s="134" t="s">
        <v>3162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3164</v>
      </c>
      <c r="B112" s="65" t="s">
        <v>3165</v>
      </c>
      <c r="C112" s="134" t="s">
        <v>3164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3166</v>
      </c>
      <c r="B113" s="65" t="s">
        <v>3167</v>
      </c>
      <c r="C113" s="134" t="s">
        <v>3166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3168</v>
      </c>
      <c r="B114" s="65" t="s">
        <v>3169</v>
      </c>
      <c r="C114" s="134" t="s">
        <v>3168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3170</v>
      </c>
      <c r="B115" s="65" t="s">
        <v>3171</v>
      </c>
      <c r="C115" s="134" t="s">
        <v>3170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3172</v>
      </c>
      <c r="B116" s="65" t="s">
        <v>3173</v>
      </c>
      <c r="C116" s="134" t="s">
        <v>3172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3174</v>
      </c>
      <c r="B117" s="65" t="s">
        <v>3175</v>
      </c>
      <c r="C117" s="134" t="s">
        <v>3174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3176</v>
      </c>
      <c r="B118" s="65" t="s">
        <v>3177</v>
      </c>
      <c r="C118" s="134" t="s">
        <v>3176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3178</v>
      </c>
      <c r="B119" s="65" t="s">
        <v>3179</v>
      </c>
      <c r="C119" s="134" t="s">
        <v>3178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3180</v>
      </c>
      <c r="C120" s="134" t="s">
        <v>3181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3182</v>
      </c>
      <c r="B121" s="65" t="s">
        <v>3183</v>
      </c>
      <c r="C121" s="134" t="s">
        <v>3182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3184</v>
      </c>
      <c r="B122" s="65" t="s">
        <v>3185</v>
      </c>
      <c r="C122" s="134" t="s">
        <v>3184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3186</v>
      </c>
      <c r="B123" s="65" t="s">
        <v>3187</v>
      </c>
      <c r="C123" s="134" t="s">
        <v>3186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3188</v>
      </c>
      <c r="B124" s="65" t="s">
        <v>3189</v>
      </c>
      <c r="C124" s="134" t="s">
        <v>3188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3190</v>
      </c>
      <c r="B125" s="65" t="s">
        <v>3191</v>
      </c>
      <c r="C125" s="134" t="s">
        <v>3190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3192</v>
      </c>
      <c r="B126" s="65" t="s">
        <v>3193</v>
      </c>
      <c r="C126" s="134" t="s">
        <v>3192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3194</v>
      </c>
      <c r="C127" s="134" t="s">
        <v>3195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3196</v>
      </c>
      <c r="B128" s="65" t="s">
        <v>3183</v>
      </c>
      <c r="C128" s="134" t="s">
        <v>3196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3197</v>
      </c>
      <c r="B129" s="65" t="s">
        <v>3185</v>
      </c>
      <c r="C129" s="134" t="s">
        <v>3197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3198</v>
      </c>
      <c r="B130" s="65" t="s">
        <v>3187</v>
      </c>
      <c r="C130" s="134" t="s">
        <v>3198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3199</v>
      </c>
      <c r="B131" s="65" t="s">
        <v>3189</v>
      </c>
      <c r="C131" s="134" t="s">
        <v>3199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3200</v>
      </c>
      <c r="B132" s="65" t="s">
        <v>3191</v>
      </c>
      <c r="C132" s="134" t="s">
        <v>3200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3201</v>
      </c>
      <c r="B133" s="65" t="s">
        <v>3193</v>
      </c>
      <c r="C133" s="134" t="s">
        <v>3201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3202</v>
      </c>
      <c r="B134" s="65" t="s">
        <v>3203</v>
      </c>
      <c r="C134" s="134" t="s">
        <v>3202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3204</v>
      </c>
      <c r="B135" s="65" t="s">
        <v>3205</v>
      </c>
      <c r="C135" s="134" t="s">
        <v>3204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3206</v>
      </c>
      <c r="C136" s="134" t="s">
        <v>3207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3208</v>
      </c>
      <c r="B137" s="65" t="s">
        <v>922</v>
      </c>
      <c r="C137" s="134" t="s">
        <v>3208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3209</v>
      </c>
      <c r="B138" s="65" t="s">
        <v>924</v>
      </c>
      <c r="C138" s="134" t="s">
        <v>3209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3210</v>
      </c>
      <c r="B139" s="65" t="s">
        <v>926</v>
      </c>
      <c r="C139" s="134" t="s">
        <v>3210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3211</v>
      </c>
      <c r="B140" s="65" t="s">
        <v>1132</v>
      </c>
      <c r="C140" s="134" t="s">
        <v>3211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3212</v>
      </c>
      <c r="B141" s="182" t="s">
        <v>1136</v>
      </c>
      <c r="C141" s="134" t="s">
        <v>3212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3213</v>
      </c>
      <c r="B142" s="65" t="s">
        <v>938</v>
      </c>
      <c r="C142" s="134" t="s">
        <v>3213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3214</v>
      </c>
      <c r="C143" s="134" t="s">
        <v>3215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3216</v>
      </c>
      <c r="B144" s="65" t="s">
        <v>1138</v>
      </c>
      <c r="C144" s="134" t="s">
        <v>3216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3217</v>
      </c>
      <c r="B145" s="65" t="s">
        <v>940</v>
      </c>
      <c r="C145" s="134" t="s">
        <v>3217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3218</v>
      </c>
      <c r="B146" s="65" t="s">
        <v>3219</v>
      </c>
      <c r="C146" s="134" t="s">
        <v>3218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3220</v>
      </c>
      <c r="B147" s="65" t="s">
        <v>3221</v>
      </c>
      <c r="C147" s="134" t="s">
        <v>3220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3222</v>
      </c>
      <c r="B148" s="65" t="s">
        <v>3223</v>
      </c>
      <c r="C148" s="134" t="s">
        <v>3222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3224</v>
      </c>
      <c r="B149" s="65" t="s">
        <v>3225</v>
      </c>
      <c r="C149" s="134" t="s">
        <v>3224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3226</v>
      </c>
      <c r="B150" s="65" t="s">
        <v>3227</v>
      </c>
      <c r="C150" s="134" t="s">
        <v>3226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3228</v>
      </c>
      <c r="B151" s="65" t="s">
        <v>3229</v>
      </c>
      <c r="C151" s="134" t="s">
        <v>3228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3230</v>
      </c>
      <c r="B152" s="65" t="s">
        <v>3231</v>
      </c>
      <c r="C152" s="134" t="s">
        <v>3230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3232</v>
      </c>
      <c r="B153" s="65" t="s">
        <v>3233</v>
      </c>
      <c r="C153" s="134" t="s">
        <v>3232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3234</v>
      </c>
      <c r="B154" s="65" t="s">
        <v>3235</v>
      </c>
      <c r="C154" s="134" t="s">
        <v>3234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3236</v>
      </c>
      <c r="B155" s="65" t="s">
        <v>3237</v>
      </c>
      <c r="C155" s="134" t="s">
        <v>3236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3238</v>
      </c>
      <c r="B156" s="65" t="s">
        <v>3239</v>
      </c>
      <c r="C156" s="134" t="s">
        <v>3238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3240</v>
      </c>
      <c r="B157" s="65" t="s">
        <v>3241</v>
      </c>
      <c r="C157" s="134" t="s">
        <v>3240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3242</v>
      </c>
      <c r="B158" s="65" t="s">
        <v>3243</v>
      </c>
      <c r="C158" s="134" t="s">
        <v>3242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3244</v>
      </c>
      <c r="B159" s="65" t="s">
        <v>3245</v>
      </c>
      <c r="C159" s="134" t="s">
        <v>3244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3246</v>
      </c>
      <c r="B160" s="182" t="s">
        <v>3247</v>
      </c>
      <c r="C160" s="134" t="s">
        <v>3246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3248</v>
      </c>
      <c r="B161" s="65" t="s">
        <v>3249</v>
      </c>
      <c r="C161" s="134" t="s">
        <v>3248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3250</v>
      </c>
      <c r="B162" s="65" t="s">
        <v>3251</v>
      </c>
      <c r="C162" s="134" t="s">
        <v>3250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3252</v>
      </c>
      <c r="B163" s="65" t="s">
        <v>3253</v>
      </c>
      <c r="C163" s="134" t="s">
        <v>3252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3254</v>
      </c>
      <c r="B164" s="65" t="s">
        <v>3255</v>
      </c>
      <c r="C164" s="134" t="s">
        <v>3254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3256</v>
      </c>
      <c r="B165" s="65" t="s">
        <v>3257</v>
      </c>
      <c r="C165" s="134" t="s">
        <v>3256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3258</v>
      </c>
      <c r="B166" s="65" t="s">
        <v>3259</v>
      </c>
      <c r="C166" s="134" t="s">
        <v>3258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3260</v>
      </c>
      <c r="B167" s="65" t="s">
        <v>3261</v>
      </c>
      <c r="C167" s="134" t="s">
        <v>3260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3262</v>
      </c>
      <c r="B168" s="65" t="s">
        <v>3263</v>
      </c>
      <c r="C168" s="134" t="s">
        <v>3262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3264</v>
      </c>
      <c r="B169" s="65" t="s">
        <v>3265</v>
      </c>
      <c r="C169" s="134" t="s">
        <v>3264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3266</v>
      </c>
      <c r="B170" s="65" t="s">
        <v>3267</v>
      </c>
      <c r="C170" s="134" t="s">
        <v>3266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3268</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3269</v>
      </c>
      <c r="B172" s="65" t="s">
        <v>3270</v>
      </c>
      <c r="C172" s="134" t="s">
        <v>3269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3271</v>
      </c>
      <c r="B173" s="65" t="s">
        <v>3272</v>
      </c>
      <c r="C173" s="134" t="s">
        <v>3271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3273</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3274</v>
      </c>
      <c r="C175" s="134" t="s">
        <v>3275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3276</v>
      </c>
      <c r="B176" s="65" t="s">
        <v>3277</v>
      </c>
      <c r="C176" s="134" t="s">
        <v>3276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2494</v>
      </c>
      <c r="B177" s="65" t="s">
        <v>3278</v>
      </c>
      <c r="C177" s="134" t="s">
        <v>2494</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2497</v>
      </c>
      <c r="B178" s="65" t="s">
        <v>2498</v>
      </c>
      <c r="C178" s="134" t="s">
        <v>2497</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2500</v>
      </c>
      <c r="B179" s="65" t="s">
        <v>2501</v>
      </c>
      <c r="C179" s="134" t="s">
        <v>2500</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2503</v>
      </c>
      <c r="B180" s="65" t="s">
        <v>3279</v>
      </c>
      <c r="C180" s="134" t="s">
        <v>2503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3280</v>
      </c>
      <c r="B181" s="65" t="s">
        <v>3281</v>
      </c>
      <c r="C181" s="134" t="s">
        <v>3280</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3282</v>
      </c>
      <c r="B182" s="65" t="s">
        <v>3283</v>
      </c>
      <c r="C182" s="134" t="s">
        <v>3282</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3284</v>
      </c>
      <c r="B183" s="65" t="s">
        <v>3285</v>
      </c>
      <c r="C183" s="134" t="s">
        <v>3284</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2506</v>
      </c>
      <c r="B184" s="65" t="s">
        <v>2507</v>
      </c>
      <c r="C184" s="134" t="s">
        <v>2506</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2509</v>
      </c>
      <c r="B185" s="65" t="s">
        <v>3286</v>
      </c>
      <c r="C185" s="134" t="s">
        <v>2509</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3287</v>
      </c>
      <c r="B186" s="65" t="s">
        <v>3288</v>
      </c>
      <c r="C186" s="134" t="s">
        <v>3287</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3289</v>
      </c>
      <c r="B187" s="65" t="s">
        <v>3290</v>
      </c>
      <c r="C187" s="134" t="s">
        <v>3289</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3291</v>
      </c>
      <c r="B188" s="65" t="s">
        <v>3292</v>
      </c>
      <c r="C188" s="134" t="s">
        <v>3291</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3293</v>
      </c>
      <c r="B189" s="65" t="s">
        <v>3294</v>
      </c>
      <c r="C189" s="134" t="s">
        <v>3293</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3295</v>
      </c>
      <c r="B190" s="65" t="s">
        <v>3296</v>
      </c>
      <c r="C190" s="134" t="s">
        <v>3295</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3297</v>
      </c>
      <c r="B191" s="65" t="s">
        <v>3298</v>
      </c>
      <c r="C191" s="134" t="s">
        <v>3297</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3299</v>
      </c>
      <c r="B192" s="65" t="s">
        <v>3300</v>
      </c>
      <c r="C192" s="134" t="s">
        <v>3299</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2512</v>
      </c>
      <c r="B193" s="65" t="s">
        <v>2513</v>
      </c>
      <c r="C193" s="134" t="s">
        <v>2512</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2515</v>
      </c>
      <c r="B194" s="65" t="s">
        <v>2516</v>
      </c>
      <c r="C194" s="134" t="s">
        <v>2515</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2518</v>
      </c>
      <c r="B195" s="65" t="s">
        <v>2519</v>
      </c>
      <c r="C195" s="134" t="s">
        <v>2518</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2521</v>
      </c>
      <c r="B196" s="65" t="s">
        <v>3301</v>
      </c>
      <c r="C196" s="134" t="s">
        <v>2521</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3302</v>
      </c>
      <c r="B197" s="65" t="s">
        <v>3303</v>
      </c>
      <c r="C197" s="134" t="s">
        <v>3302</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3304</v>
      </c>
      <c r="B198" s="65" t="s">
        <v>3305</v>
      </c>
      <c r="C198" s="134" t="s">
        <v>3304</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3306</v>
      </c>
      <c r="B199" s="65" t="s">
        <v>3307</v>
      </c>
      <c r="C199" s="134" t="s">
        <v>3306</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3308</v>
      </c>
      <c r="B200" s="65" t="s">
        <v>3309</v>
      </c>
      <c r="C200" s="134" t="s">
        <v>3308</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3310</v>
      </c>
      <c r="B201" s="65" t="s">
        <v>3311</v>
      </c>
      <c r="C201" s="134" t="s">
        <v>3310</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3312</v>
      </c>
      <c r="B202" s="65" t="s">
        <v>3313</v>
      </c>
      <c r="C202" s="134" t="s">
        <v>3312</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3314</v>
      </c>
      <c r="C203" s="134" t="s">
        <v>3315</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3316</v>
      </c>
      <c r="B204" s="65" t="s">
        <v>3317</v>
      </c>
      <c r="C204" s="134" t="s">
        <v>3316</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3318</v>
      </c>
      <c r="B205" s="65" t="s">
        <v>3319</v>
      </c>
      <c r="C205" s="134" t="s">
        <v>3318</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3320</v>
      </c>
      <c r="B206" s="65" t="s">
        <v>3321</v>
      </c>
      <c r="C206" s="134" t="s">
        <v>3320</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3322</v>
      </c>
      <c r="B207" s="65" t="s">
        <v>2530</v>
      </c>
      <c r="C207" s="134" t="s">
        <v>3322</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3323</v>
      </c>
      <c r="B208" s="65" t="s">
        <v>3324</v>
      </c>
      <c r="C208" s="134" t="s">
        <v>3323</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3325</v>
      </c>
      <c r="B209" s="65" t="s">
        <v>2533</v>
      </c>
      <c r="C209" s="134" t="s">
        <v>3325</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3326</v>
      </c>
      <c r="C210" s="134" t="s">
        <v>3327</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3328</v>
      </c>
      <c r="B211" s="65" t="s">
        <v>3317</v>
      </c>
      <c r="C211" s="134" t="s">
        <v>3328</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3329</v>
      </c>
      <c r="B212" s="65" t="s">
        <v>3319</v>
      </c>
      <c r="C212" s="134" t="s">
        <v>3329</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3330</v>
      </c>
      <c r="B213" s="65" t="s">
        <v>3321</v>
      </c>
      <c r="C213" s="134" t="s">
        <v>3330</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3331</v>
      </c>
      <c r="B214" s="65" t="s">
        <v>2530</v>
      </c>
      <c r="C214" s="134" t="s">
        <v>3331</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3332</v>
      </c>
      <c r="B215" s="65" t="s">
        <v>3324</v>
      </c>
      <c r="C215" s="134" t="s">
        <v>3332</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3333</v>
      </c>
      <c r="B216" s="65" t="s">
        <v>2533</v>
      </c>
      <c r="C216" s="134" t="s">
        <v>3333</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3334</v>
      </c>
      <c r="B217" s="65" t="s">
        <v>3335</v>
      </c>
      <c r="C217" s="134" t="s">
        <v>3334</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3336</v>
      </c>
      <c r="B218" s="65" t="s">
        <v>3337</v>
      </c>
      <c r="C218" s="134" t="s">
        <v>3336</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3338</v>
      </c>
      <c r="C219" s="134" t="s">
        <v>3339</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3340</v>
      </c>
      <c r="B220" s="65" t="s">
        <v>3341</v>
      </c>
      <c r="C220" s="134" t="s">
        <v>3340</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3342</v>
      </c>
      <c r="B221" s="65" t="s">
        <v>3343</v>
      </c>
      <c r="C221" s="134" t="s">
        <v>3342</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3344</v>
      </c>
      <c r="B222" s="65" t="s">
        <v>3345</v>
      </c>
      <c r="C222" s="134" t="s">
        <v>3344</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3346</v>
      </c>
      <c r="B223" s="65" t="s">
        <v>3347</v>
      </c>
      <c r="C223" s="134" t="s">
        <v>3346</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3348</v>
      </c>
      <c r="B224" s="65" t="s">
        <v>3349</v>
      </c>
      <c r="C224" s="134" t="s">
        <v>3348</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3350</v>
      </c>
      <c r="B225" s="65" t="s">
        <v>3351</v>
      </c>
      <c r="C225" s="134" t="s">
        <v>3350</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3352</v>
      </c>
      <c r="B226" s="65" t="s">
        <v>3353</v>
      </c>
      <c r="C226" s="134" t="s">
        <v>3352</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3354</v>
      </c>
      <c r="B227" s="65" t="s">
        <v>3355</v>
      </c>
      <c r="C227" s="134" t="s">
        <v>3354</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3356</v>
      </c>
      <c r="B228" s="65" t="s">
        <v>3357</v>
      </c>
      <c r="C228" s="134" t="s">
        <v>3356</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3358</v>
      </c>
      <c r="B229" s="65" t="s">
        <v>3359</v>
      </c>
      <c r="C229" s="134" t="s">
        <v>3358</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3360</v>
      </c>
      <c r="B230" s="65" t="s">
        <v>3361</v>
      </c>
      <c r="C230" s="134" t="s">
        <v>3360</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3362</v>
      </c>
      <c r="B231" s="65" t="s">
        <v>3363</v>
      </c>
      <c r="C231" s="134" t="s">
        <v>3362</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3364</v>
      </c>
      <c r="B232" s="65" t="s">
        <v>3365</v>
      </c>
      <c r="C232" s="134" t="s">
        <v>3364</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3366</v>
      </c>
      <c r="B233" s="65" t="s">
        <v>3367</v>
      </c>
      <c r="C233" s="134" t="s">
        <v>3366</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3368</v>
      </c>
      <c r="B234" s="65" t="s">
        <v>3369</v>
      </c>
      <c r="C234" s="134" t="s">
        <v>3368</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3370</v>
      </c>
      <c r="B235" s="182" t="s">
        <v>3371</v>
      </c>
      <c r="C235" s="134" t="s">
        <v>3370</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3372</v>
      </c>
      <c r="C236" s="134" t="s">
        <v>3373</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3374</v>
      </c>
      <c r="B237" s="65" t="s">
        <v>3375</v>
      </c>
      <c r="C237" s="134" t="s">
        <v>3374</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3376</v>
      </c>
      <c r="B238" s="65" t="s">
        <v>3377</v>
      </c>
      <c r="C238" s="134" t="s">
        <v>3376</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3378</v>
      </c>
      <c r="C239" s="134" t="s">
        <v>3379</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3380</v>
      </c>
      <c r="C240" s="134" t="s">
        <v>3381</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3382</v>
      </c>
      <c r="C241" s="134" t="s">
        <v>3383</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3384</v>
      </c>
      <c r="C242" s="134" t="s">
        <v>3385</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3386</v>
      </c>
      <c r="C243" s="134" t="s">
        <v>3387</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3388</v>
      </c>
      <c r="C244" s="134" t="s">
        <v>3389</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3390</v>
      </c>
      <c r="C245" s="134" t="s">
        <v>3391</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2541</v>
      </c>
      <c r="B246" s="65" t="s">
        <v>3392</v>
      </c>
      <c r="C246" s="134" t="s">
        <v>2541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3393</v>
      </c>
      <c r="B247" s="65" t="s">
        <v>3394</v>
      </c>
      <c r="C247" s="134" t="s">
        <v>3393</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3395</v>
      </c>
      <c r="B248" s="65" t="s">
        <v>3396</v>
      </c>
      <c r="C248" s="134" t="s">
        <v>3395</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3397</v>
      </c>
      <c r="B249" s="65" t="s">
        <v>3398</v>
      </c>
      <c r="C249" s="134" t="s">
        <v>3397</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3399</v>
      </c>
      <c r="B250" s="65" t="s">
        <v>3400</v>
      </c>
      <c r="C250" s="134" t="s">
        <v>3399</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3401</v>
      </c>
      <c r="B251" s="65" t="s">
        <v>3402</v>
      </c>
      <c r="C251" s="134" t="s">
        <v>3401</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3403</v>
      </c>
      <c r="B252" s="65" t="s">
        <v>3404</v>
      </c>
      <c r="C252" s="134" t="s">
        <v>3403</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3405</v>
      </c>
      <c r="B253" s="65" t="s">
        <v>3406</v>
      </c>
      <c r="C253" s="134" t="s">
        <v>3405</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3407</v>
      </c>
      <c r="B254" s="65" t="s">
        <v>3408</v>
      </c>
      <c r="C254" s="134" t="s">
        <v>3407</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3409</v>
      </c>
      <c r="B255" s="65" t="s">
        <v>3410</v>
      </c>
      <c r="C255" s="134" t="s">
        <v>3409</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3411</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3412</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3413</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3414</v>
      </c>
      <c r="B259" s="65" t="s">
        <v>3415</v>
      </c>
      <c r="C259" s="134" t="s">
        <v>3414</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3416</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3417</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3418</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3419</v>
      </c>
      <c r="B263" s="65" t="s">
        <v>3420</v>
      </c>
      <c r="C263" s="134" t="s">
        <v>3419</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3421</v>
      </c>
      <c r="B264" s="65" t="s">
        <v>3422</v>
      </c>
      <c r="C264" s="134" t="s">
        <v>3421</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3423</v>
      </c>
      <c r="B265" s="65" t="s">
        <v>3424</v>
      </c>
      <c r="C265" s="134" t="s">
        <v>3423</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3425</v>
      </c>
      <c r="B266" s="65" t="s">
        <v>3426</v>
      </c>
      <c r="C266" s="134" t="s">
        <v>3425</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3427</v>
      </c>
      <c r="B267" s="65" t="s">
        <v>3428</v>
      </c>
      <c r="C267" s="134" t="s">
        <v>3427</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3429</v>
      </c>
      <c r="B268" s="65" t="s">
        <v>3430</v>
      </c>
      <c r="C268" s="134" t="s">
        <v>3429</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3431</v>
      </c>
      <c r="B269" s="65" t="s">
        <v>3432</v>
      </c>
      <c r="C269" s="134" t="s">
        <v>3431</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3433</v>
      </c>
      <c r="B270" s="65" t="s">
        <v>3434</v>
      </c>
      <c r="C270" s="134" t="s">
        <v>3433</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3435</v>
      </c>
      <c r="B271" s="65" t="s">
        <v>3436</v>
      </c>
      <c r="C271" s="134" t="s">
        <v>3435</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3437</v>
      </c>
      <c r="B272" s="65" t="s">
        <v>3438</v>
      </c>
      <c r="C272" s="134" t="s">
        <v>3437</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3439</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3440</v>
      </c>
      <c r="B274" s="65" t="s">
        <v>3441</v>
      </c>
      <c r="C274" s="134" t="s">
        <v>3440</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3442</v>
      </c>
      <c r="B275" s="65" t="s">
        <v>3443</v>
      </c>
      <c r="C275" s="134" t="s">
        <v>3442</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3444</v>
      </c>
      <c r="B276" s="65" t="s">
        <v>3445</v>
      </c>
      <c r="C276" s="134" t="s">
        <v>3444</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3446</v>
      </c>
      <c r="B277" s="65" t="s">
        <v>3447</v>
      </c>
      <c r="C277" s="134" t="s">
        <v>3446</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3448</v>
      </c>
      <c r="B278" s="65" t="s">
        <v>3449</v>
      </c>
      <c r="C278" s="134" t="s">
        <v>3448</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3450</v>
      </c>
      <c r="B279" s="65" t="s">
        <v>3451</v>
      </c>
      <c r="C279" s="134" t="s">
        <v>3450</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3452</v>
      </c>
      <c r="B280" s="65" t="s">
        <v>3453</v>
      </c>
      <c r="C280" s="134" t="s">
        <v>3452</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3454</v>
      </c>
      <c r="B281" s="65" t="s">
        <v>3455</v>
      </c>
      <c r="C281" s="134" t="s">
        <v>3454</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3456</v>
      </c>
      <c r="B282" s="65" t="s">
        <v>3457</v>
      </c>
      <c r="C282" s="134" t="s">
        <v>3456</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3458</v>
      </c>
      <c r="B283" s="65" t="s">
        <v>150</v>
      </c>
      <c r="C283" s="134" t="s">
        <v>3458</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3459</v>
      </c>
      <c r="B284" s="65" t="s">
        <v>3460</v>
      </c>
      <c r="C284" s="134" t="s">
        <v>3459</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3461</v>
      </c>
      <c r="B285" s="65" t="s">
        <v>3462</v>
      </c>
      <c r="C285" s="134" t="s">
        <v>3461</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3463</v>
      </c>
      <c r="B286" s="65" t="s">
        <v>3464</v>
      </c>
      <c r="C286" s="134" t="s">
        <v>3463</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3465</v>
      </c>
      <c r="B287" s="65" t="s">
        <v>3466</v>
      </c>
      <c r="C287" s="134" t="s">
        <v>3465</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3467</v>
      </c>
      <c r="B288" s="65" t="s">
        <v>3468</v>
      </c>
      <c r="C288" s="134" t="s">
        <v>3467</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3469</v>
      </c>
      <c r="B289" s="65" t="s">
        <v>3470</v>
      </c>
      <c r="C289" s="134" t="s">
        <v>3469</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3471</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3472</v>
      </c>
      <c r="B291" s="65" t="s">
        <v>3473</v>
      </c>
      <c r="C291" s="134" t="s">
        <v>3472</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3474</v>
      </c>
      <c r="B292" s="65" t="s">
        <v>3475</v>
      </c>
      <c r="C292" s="134" t="s">
        <v>3474</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3476</v>
      </c>
      <c r="B293" s="65" t="s">
        <v>3477</v>
      </c>
      <c r="C293" s="134" t="s">
        <v>3476</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3478</v>
      </c>
      <c r="B294" s="65" t="s">
        <v>3479</v>
      </c>
      <c r="C294" s="134" t="s">
        <v>3478</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3480</v>
      </c>
      <c r="B295" s="65" t="s">
        <v>3481</v>
      </c>
      <c r="C295" s="134" t="s">
        <v>3480</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3482</v>
      </c>
      <c r="B296" s="65" t="s">
        <v>3483</v>
      </c>
      <c r="C296" s="134" t="s">
        <v>3482</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3484</v>
      </c>
      <c r="B297" s="74" t="s">
        <v>3485</v>
      </c>
      <c r="C297" s="134" t="s">
        <v>3484</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3486</v>
      </c>
      <c r="B299" s="65" t="s">
        <v>3487</v>
      </c>
      <c r="C299" s="134" t="s">
        <v>3488</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3486</v>
      </c>
      <c r="B300" s="65" t="s">
        <v>3489</v>
      </c>
      <c r="C300" s="134" t="s">
        <v>3490</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3491</v>
      </c>
      <c r="B301" s="65" t="s">
        <v>3492</v>
      </c>
      <c r="C301" s="134" t="s">
        <v>3493</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3491</v>
      </c>
      <c r="B302" s="65" t="s">
        <v>3494</v>
      </c>
      <c r="C302" s="134" t="s">
        <v>3495</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3491</v>
      </c>
      <c r="B303" s="65" t="s">
        <v>3496</v>
      </c>
      <c r="C303" s="134" t="s">
        <v>3497</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3498</v>
      </c>
      <c r="B304" s="65" t="s">
        <v>3499</v>
      </c>
      <c r="C304" s="134" t="s">
        <v>3500</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3498</v>
      </c>
      <c r="B305" s="65" t="s">
        <v>3501</v>
      </c>
      <c r="C305" s="134" t="s">
        <v>3502</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3498</v>
      </c>
      <c r="B306" s="65" t="s">
        <v>3503</v>
      </c>
      <c r="C306" s="134" t="s">
        <v>3504</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3505</v>
      </c>
      <c r="B307" s="65" t="s">
        <v>3506</v>
      </c>
      <c r="C307" s="134" t="s">
        <v>3505</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3507</v>
      </c>
      <c r="B308" s="65" t="s">
        <v>3508</v>
      </c>
      <c r="C308" s="134" t="s">
        <v>3507</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3509</v>
      </c>
      <c r="B309" s="65" t="s">
        <v>3510</v>
      </c>
      <c r="C309" s="134" t="s">
        <v>3509</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3511</v>
      </c>
      <c r="B310" s="65" t="s">
        <v>3512</v>
      </c>
      <c r="C310" s="134" t="s">
        <v>3511</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3513</v>
      </c>
      <c r="B311" s="65" t="s">
        <v>3514</v>
      </c>
      <c r="C311" s="134" t="s">
        <v>3513</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3515</v>
      </c>
      <c r="B312" s="65" t="s">
        <v>3516</v>
      </c>
      <c r="C312" s="134" t="s">
        <v>3515</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3517</v>
      </c>
      <c r="B313" s="65" t="s">
        <v>3518</v>
      </c>
      <c r="C313" s="134" t="s">
        <v>3517</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3519</v>
      </c>
      <c r="B314" s="65" t="s">
        <v>3520</v>
      </c>
      <c r="C314" s="134" t="s">
        <v>3519</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3521</v>
      </c>
      <c r="B315" s="65" t="s">
        <v>3522</v>
      </c>
      <c r="C315" s="134" t="s">
        <v>3521</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3523</v>
      </c>
      <c r="B316" s="65" t="s">
        <v>3524</v>
      </c>
      <c r="C316" s="134" t="s">
        <v>3523</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3525</v>
      </c>
      <c r="B317" s="65" t="s">
        <v>3526</v>
      </c>
      <c r="C317" s="134" t="s">
        <v>3525</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3527</v>
      </c>
      <c r="B318" s="65" t="s">
        <v>3528</v>
      </c>
      <c r="C318" s="134" t="s">
        <v>3527</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3529</v>
      </c>
      <c r="B319" s="65" t="s">
        <v>3530</v>
      </c>
      <c r="C319" s="134" t="s">
        <v>3529</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3531</v>
      </c>
      <c r="B320" s="65" t="s">
        <v>3532</v>
      </c>
      <c r="C320" s="134" t="s">
        <v>3531</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3533</v>
      </c>
      <c r="B321" s="65" t="s">
        <v>3534</v>
      </c>
      <c r="C321" s="134" t="s">
        <v>3533</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3535</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3536</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3537</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3538</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3539</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3540</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3541</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3542</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3543</v>
      </c>
      <c r="B330" s="65" t="s">
        <v>3544</v>
      </c>
      <c r="C330" s="134" t="s">
        <v>3543</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3545</v>
      </c>
      <c r="B331" s="65" t="s">
        <v>3546</v>
      </c>
      <c r="C331" s="134" t="s">
        <v>3545</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3547</v>
      </c>
      <c r="B332" s="65" t="s">
        <v>3548</v>
      </c>
      <c r="C332" s="134" t="s">
        <v>3547</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3549</v>
      </c>
      <c r="B333" s="65" t="s">
        <v>3550</v>
      </c>
      <c r="C333" s="134" t="s">
        <v>3549</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3551</v>
      </c>
      <c r="B334" s="65" t="s">
        <v>3552</v>
      </c>
      <c r="C334" s="134" t="s">
        <v>3551</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3553</v>
      </c>
      <c r="B335" s="65" t="s">
        <v>3554</v>
      </c>
      <c r="C335" s="134" t="s">
        <v>3555</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3553</v>
      </c>
      <c r="B336" s="65" t="s">
        <v>3556</v>
      </c>
      <c r="C336" s="134" t="s">
        <v>3557</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3558</v>
      </c>
      <c r="B337" s="65" t="s">
        <v>3559</v>
      </c>
      <c r="C337" s="134" t="s">
        <v>3560</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3558</v>
      </c>
      <c r="B338" s="65" t="s">
        <v>3561</v>
      </c>
      <c r="C338" s="134" t="s">
        <v>3562</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3563</v>
      </c>
      <c r="B339" s="65" t="s">
        <v>3564</v>
      </c>
      <c r="C339" s="134" t="s">
        <v>3565</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3563</v>
      </c>
      <c r="B340" s="65" t="s">
        <v>3566</v>
      </c>
      <c r="C340" s="134" t="s">
        <v>3567</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3568</v>
      </c>
      <c r="B341" s="65" t="s">
        <v>3569</v>
      </c>
      <c r="C341" s="134" t="s">
        <v>3570</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3568</v>
      </c>
      <c r="B342" s="65" t="s">
        <v>3571</v>
      </c>
      <c r="C342" s="134" t="s">
        <v>3572</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3573</v>
      </c>
      <c r="C343" s="134" t="s">
        <v>3574</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3575</v>
      </c>
      <c r="B344" s="182" t="s">
        <v>3576</v>
      </c>
      <c r="C344" s="134" t="s">
        <v>3575</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3577</v>
      </c>
      <c r="C345" s="134" t="s">
        <v>3578</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3579</v>
      </c>
      <c r="C346" s="134" t="s">
        <v>3580</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3581</v>
      </c>
      <c r="C348" s="134" t="s">
        <v>3582</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3583</v>
      </c>
      <c r="C349" s="134" t="s">
        <v>3584</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3585</v>
      </c>
      <c r="B350" s="182" t="s">
        <v>3586</v>
      </c>
      <c r="C350" s="134" t="s">
        <v>3585</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3587</v>
      </c>
      <c r="C351" s="134" t="s">
        <v>3588</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3589</v>
      </c>
      <c r="C352" s="134" t="s">
        <v>3590</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3591</v>
      </c>
      <c r="C356" s="134" t="s">
        <v>3592</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3593</v>
      </c>
      <c r="C357" s="134" t="s">
        <v>3594</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3595</v>
      </c>
      <c r="C359" s="134" t="s">
        <v>3596</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3597</v>
      </c>
      <c r="C361" s="134" t="s">
        <v>3598</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3599</v>
      </c>
      <c r="C362" s="134" t="s">
        <v>3600</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3601</v>
      </c>
      <c r="C363" s="134" t="s">
        <v>3602</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3603</v>
      </c>
      <c r="B364" s="182" t="s">
        <v>3604</v>
      </c>
      <c r="C364" s="134" t="s">
        <v>3603</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3605</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3606</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3607</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3608</v>
      </c>
      <c r="B368" s="182" t="s">
        <v>3609</v>
      </c>
      <c r="C368" s="134" t="s">
        <v>3608</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3610</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3611</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3612</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3613</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3614</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3615</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3616</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3617</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3618</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3619</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3620</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3621</v>
      </c>
      <c r="B380" s="65" t="s">
        <v>3622</v>
      </c>
      <c r="C380" s="134" t="s">
        <v>3621</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3623</v>
      </c>
      <c r="B381" s="65" t="s">
        <v>3624</v>
      </c>
      <c r="C381" s="134" t="s">
        <v>3623</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3625</v>
      </c>
      <c r="B382" s="65" t="s">
        <v>3626</v>
      </c>
      <c r="C382" s="134" t="s">
        <v>3625</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3627</v>
      </c>
      <c r="B383" s="65" t="s">
        <v>3628</v>
      </c>
      <c r="C383" s="134" t="s">
        <v>3627</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3629</v>
      </c>
      <c r="B384" s="65" t="s">
        <v>3630</v>
      </c>
      <c r="C384" s="134" t="s">
        <v>3629</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3631</v>
      </c>
      <c r="B385" s="65" t="s">
        <v>3632</v>
      </c>
      <c r="C385" s="134" t="s">
        <v>3631</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3633</v>
      </c>
      <c r="B386" s="182" t="s">
        <v>3634</v>
      </c>
      <c r="C386" s="134" t="s">
        <v>3633</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3635</v>
      </c>
      <c r="B387" s="182" t="s">
        <v>3636</v>
      </c>
      <c r="C387" s="134" t="s">
        <v>3635</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3637</v>
      </c>
      <c r="B388" s="182" t="s">
        <v>3638</v>
      </c>
      <c r="C388" s="134" t="s">
        <v>3637</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3639</v>
      </c>
      <c r="B389" s="182" t="s">
        <v>3640</v>
      </c>
      <c r="C389" s="134" t="s">
        <v>3639</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3641</v>
      </c>
      <c r="B390" s="286" t="s">
        <v>3642</v>
      </c>
      <c r="C390" s="287" t="s">
        <v>3641</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3643</v>
      </c>
      <c r="B391" s="286" t="s">
        <v>3644</v>
      </c>
      <c r="C391" s="287" t="s">
        <v>3643</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3645</v>
      </c>
      <c r="B392" s="286" t="s">
        <v>3646</v>
      </c>
      <c r="C392" s="287" t="s">
        <v>3645</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3647</v>
      </c>
      <c r="B393" s="286" t="s">
        <v>3648</v>
      </c>
      <c r="C393" s="287" t="s">
        <v>3647</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3649</v>
      </c>
      <c r="B394" s="286" t="s">
        <v>3650</v>
      </c>
      <c r="C394" s="287" t="s">
        <v>3649</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3651</v>
      </c>
      <c r="B395" s="286" t="s">
        <v>3652</v>
      </c>
      <c r="C395" s="287" t="s">
        <v>3651</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3653</v>
      </c>
      <c r="B396" s="86" t="s">
        <v>3654</v>
      </c>
      <c r="C396" s="255" t="s">
        <v>3653</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c r="C1" s="268" t="s">
        <v>2</v>
      </c>
      <c r="D1" s="325"/>
      <c r="E1" s="268" t="s">
        <v>4</v>
      </c>
      <c r="F1" s="326"/>
    </row>
    <row r="2" spans="1:25" ht="50.1" customHeight="1" x14ac:dyDescent="0.2">
      <c r="A2" s="387" t="s">
        <v>2723</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2" t="s">
        <v>2724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2725</v>
      </c>
      <c r="B5" s="142" t="s">
        <v>2726</v>
      </c>
      <c r="C5" s="138" t="s">
        <v>2725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2727</v>
      </c>
      <c r="B6" s="183" t="s">
        <v>2728</v>
      </c>
      <c r="C6" s="139" t="s">
        <v>2727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2729</v>
      </c>
      <c r="B7" s="64" t="s">
        <v>2730</v>
      </c>
      <c r="C7" s="139" t="s">
        <v>2729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2731</v>
      </c>
      <c r="B8" s="64" t="s">
        <v>2732</v>
      </c>
      <c r="C8" s="139" t="s">
        <v>2731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2733</v>
      </c>
      <c r="B9" s="64" t="s">
        <v>2734</v>
      </c>
      <c r="C9" s="139" t="s">
        <v>2733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2735</v>
      </c>
      <c r="B10" s="64" t="s">
        <v>2736</v>
      </c>
      <c r="C10" s="139" t="s">
        <v>2735</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2737</v>
      </c>
      <c r="B11" s="64" t="s">
        <v>2738</v>
      </c>
      <c r="C11" s="139" t="s">
        <v>2737</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2739</v>
      </c>
      <c r="B12" s="64" t="s">
        <v>2740</v>
      </c>
      <c r="C12" s="139" t="s">
        <v>2739</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2741</v>
      </c>
      <c r="B13" s="64" t="s">
        <v>2742</v>
      </c>
      <c r="C13" s="139" t="s">
        <v>2741</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2743</v>
      </c>
      <c r="B14" s="64" t="s">
        <v>2744</v>
      </c>
      <c r="C14" s="139" t="s">
        <v>2743</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2745</v>
      </c>
      <c r="B15" s="64" t="s">
        <v>2746</v>
      </c>
      <c r="C15" s="139" t="s">
        <v>2745</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2747</v>
      </c>
      <c r="B16" s="64" t="s">
        <v>2748</v>
      </c>
      <c r="C16" s="139" t="s">
        <v>2747</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2749</v>
      </c>
      <c r="B17" s="64" t="s">
        <v>2750</v>
      </c>
      <c r="C17" s="139" t="s">
        <v>2749</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2751</v>
      </c>
      <c r="B18" s="64" t="s">
        <v>2752</v>
      </c>
      <c r="C18" s="139" t="s">
        <v>2751</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2753</v>
      </c>
      <c r="B19" s="64" t="s">
        <v>2754</v>
      </c>
      <c r="C19" s="139" t="s">
        <v>2753</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2755</v>
      </c>
      <c r="B20" s="64" t="s">
        <v>2756</v>
      </c>
      <c r="C20" s="139" t="s">
        <v>2755</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2757</v>
      </c>
      <c r="B21" s="64" t="s">
        <v>2758</v>
      </c>
      <c r="C21" s="139" t="s">
        <v>2757</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2759</v>
      </c>
      <c r="B22" s="64" t="s">
        <v>2760</v>
      </c>
      <c r="C22" s="139" t="s">
        <v>2759</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2761</v>
      </c>
      <c r="B23" s="64" t="s">
        <v>2762</v>
      </c>
      <c r="C23" s="139" t="s">
        <v>2761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2763</v>
      </c>
      <c r="B24" s="64" t="s">
        <v>2764</v>
      </c>
      <c r="C24" s="139" t="s">
        <v>2763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2765</v>
      </c>
      <c r="B25" s="64" t="s">
        <v>2766</v>
      </c>
      <c r="C25" s="139" t="s">
        <v>2765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2767</v>
      </c>
      <c r="B26" s="64" t="s">
        <v>2768</v>
      </c>
      <c r="C26" s="139" t="s">
        <v>2767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2769</v>
      </c>
      <c r="B27" s="64" t="s">
        <v>2770</v>
      </c>
      <c r="C27" s="139" t="s">
        <v>2769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2771</v>
      </c>
      <c r="B28" s="64" t="s">
        <v>2772</v>
      </c>
      <c r="C28" s="139" t="s">
        <v>2771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2773</v>
      </c>
      <c r="B29" s="64" t="s">
        <v>2774</v>
      </c>
      <c r="C29" s="139" t="s">
        <v>2773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2775</v>
      </c>
      <c r="B30" s="64" t="s">
        <v>2776</v>
      </c>
      <c r="C30" s="139" t="s">
        <v>2775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2777</v>
      </c>
      <c r="B31" s="64" t="s">
        <v>2778</v>
      </c>
      <c r="C31" s="139" t="s">
        <v>2777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2779</v>
      </c>
      <c r="B32" s="64" t="s">
        <v>2780</v>
      </c>
      <c r="C32" s="139" t="s">
        <v>2779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2781</v>
      </c>
      <c r="B33" s="64" t="s">
        <v>2782</v>
      </c>
      <c r="C33" s="139" t="s">
        <v>2781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2783</v>
      </c>
      <c r="B34" s="64" t="s">
        <v>2784</v>
      </c>
      <c r="C34" s="139" t="s">
        <v>2783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2785</v>
      </c>
      <c r="B35" s="64" t="s">
        <v>2786</v>
      </c>
      <c r="C35" s="139" t="s">
        <v>2785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2787</v>
      </c>
      <c r="B36" s="64" t="s">
        <v>2788</v>
      </c>
      <c r="C36" s="139" t="s">
        <v>2787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2789</v>
      </c>
      <c r="B37" s="64" t="s">
        <v>2790</v>
      </c>
      <c r="C37" s="139" t="s">
        <v>2789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2791</v>
      </c>
      <c r="B38" s="64" t="s">
        <v>2792</v>
      </c>
      <c r="C38" s="139" t="s">
        <v>2791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2793</v>
      </c>
      <c r="B39" s="64" t="s">
        <v>2794</v>
      </c>
      <c r="C39" s="139" t="s">
        <v>2793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2795</v>
      </c>
      <c r="B40" s="64" t="s">
        <v>2796</v>
      </c>
      <c r="C40" s="139" t="s">
        <v>2795</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2797</v>
      </c>
      <c r="B41" s="64" t="s">
        <v>2798</v>
      </c>
      <c r="C41" s="139" t="s">
        <v>2797</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2799</v>
      </c>
      <c r="B42" s="64" t="s">
        <v>2800</v>
      </c>
      <c r="C42" s="139" t="s">
        <v>2799</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2801</v>
      </c>
      <c r="B43" s="64" t="s">
        <v>2802</v>
      </c>
      <c r="C43" s="139" t="s">
        <v>2801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2803</v>
      </c>
      <c r="B44" s="64" t="s">
        <v>2804</v>
      </c>
      <c r="C44" s="139" t="s">
        <v>2803</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2805</v>
      </c>
      <c r="B45" s="64" t="s">
        <v>2806</v>
      </c>
      <c r="C45" s="139" t="s">
        <v>2805</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2807</v>
      </c>
      <c r="B46" s="64" t="s">
        <v>2808</v>
      </c>
      <c r="C46" s="139" t="s">
        <v>2807</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2809</v>
      </c>
      <c r="B47" s="64" t="s">
        <v>2810</v>
      </c>
      <c r="C47" s="139" t="s">
        <v>2809</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2811</v>
      </c>
      <c r="B48" s="64" t="s">
        <v>2812</v>
      </c>
      <c r="C48" s="139" t="s">
        <v>2811</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2813</v>
      </c>
      <c r="B49" s="64" t="s">
        <v>2814</v>
      </c>
      <c r="C49" s="139" t="s">
        <v>2813</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2815</v>
      </c>
      <c r="B50" s="64" t="s">
        <v>2816</v>
      </c>
      <c r="C50" s="139" t="s">
        <v>2815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2817</v>
      </c>
      <c r="B51" s="64" t="s">
        <v>2818</v>
      </c>
      <c r="C51" s="139" t="s">
        <v>2817</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2819</v>
      </c>
      <c r="B52" s="64" t="s">
        <v>2820</v>
      </c>
      <c r="C52" s="139" t="s">
        <v>2819</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2821</v>
      </c>
      <c r="B53" s="64" t="s">
        <v>2822</v>
      </c>
      <c r="C53" s="139" t="s">
        <v>2821</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2823</v>
      </c>
      <c r="B54" s="64" t="s">
        <v>2824</v>
      </c>
      <c r="C54" s="139" t="s">
        <v>2823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2825</v>
      </c>
      <c r="B55" s="64" t="s">
        <v>2826</v>
      </c>
      <c r="C55" s="139" t="s">
        <v>2825</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2827</v>
      </c>
      <c r="B56" s="64" t="s">
        <v>2828</v>
      </c>
      <c r="C56" s="139" t="s">
        <v>2827</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2829</v>
      </c>
      <c r="B57" s="64" t="s">
        <v>2830</v>
      </c>
      <c r="C57" s="139" t="s">
        <v>2829</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2831</v>
      </c>
      <c r="B58" s="64" t="s">
        <v>2832</v>
      </c>
      <c r="C58" s="139" t="s">
        <v>2831</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2833</v>
      </c>
      <c r="B59" s="64" t="s">
        <v>2834</v>
      </c>
      <c r="C59" s="139" t="s">
        <v>2833</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2835</v>
      </c>
      <c r="B60" s="64" t="s">
        <v>2836</v>
      </c>
      <c r="C60" s="139" t="s">
        <v>2835</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2837</v>
      </c>
      <c r="B61" s="64" t="s">
        <v>2838</v>
      </c>
      <c r="C61" s="139" t="s">
        <v>2837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2839</v>
      </c>
      <c r="B62" s="64" t="s">
        <v>2840</v>
      </c>
      <c r="C62" s="139" t="s">
        <v>2839</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2841</v>
      </c>
      <c r="B63" s="64" t="s">
        <v>2842</v>
      </c>
      <c r="C63" s="139" t="s">
        <v>2841</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2843</v>
      </c>
      <c r="B64" s="64" t="s">
        <v>2844</v>
      </c>
      <c r="C64" s="139" t="s">
        <v>2843</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2845</v>
      </c>
      <c r="B65" s="64" t="s">
        <v>2846</v>
      </c>
      <c r="C65" s="139" t="s">
        <v>2845</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2847</v>
      </c>
      <c r="B66" s="64" t="s">
        <v>2848</v>
      </c>
      <c r="C66" s="139" t="s">
        <v>2847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2849</v>
      </c>
      <c r="B67" s="64" t="s">
        <v>2850</v>
      </c>
      <c r="C67" s="139" t="s">
        <v>2849</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2851</v>
      </c>
      <c r="B68" s="64" t="s">
        <v>2852</v>
      </c>
      <c r="C68" s="139" t="s">
        <v>2851</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2853</v>
      </c>
      <c r="B69" s="64" t="s">
        <v>2854</v>
      </c>
      <c r="C69" s="139" t="s">
        <v>2853</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2855</v>
      </c>
      <c r="B70" s="64" t="s">
        <v>2856</v>
      </c>
      <c r="C70" s="139" t="s">
        <v>2855</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2857</v>
      </c>
      <c r="B71" s="64" t="s">
        <v>2858</v>
      </c>
      <c r="C71" s="139" t="s">
        <v>2857</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2859</v>
      </c>
      <c r="B72" s="64" t="s">
        <v>2860</v>
      </c>
      <c r="C72" s="139" t="s">
        <v>2859</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2861</v>
      </c>
      <c r="B73" s="64" t="s">
        <v>2862</v>
      </c>
      <c r="C73" s="139" t="s">
        <v>2861</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2863</v>
      </c>
      <c r="B74" s="64" t="s">
        <v>2864</v>
      </c>
      <c r="C74" s="139" t="s">
        <v>2863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2865</v>
      </c>
      <c r="B75" s="64" t="s">
        <v>2866</v>
      </c>
      <c r="C75" s="139" t="s">
        <v>2865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2867</v>
      </c>
      <c r="B76" s="64" t="s">
        <v>2868</v>
      </c>
      <c r="C76" s="139" t="s">
        <v>2867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2869</v>
      </c>
      <c r="B77" s="64" t="s">
        <v>2870</v>
      </c>
      <c r="C77" s="139" t="s">
        <v>2869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2871</v>
      </c>
      <c r="B78" s="64" t="s">
        <v>2872</v>
      </c>
      <c r="C78" s="139" t="s">
        <v>2871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2873</v>
      </c>
      <c r="B79" s="64" t="s">
        <v>2874</v>
      </c>
      <c r="C79" s="139" t="s">
        <v>2873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2875</v>
      </c>
      <c r="B80" s="64" t="s">
        <v>2876</v>
      </c>
      <c r="C80" s="139" t="s">
        <v>2875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2877</v>
      </c>
      <c r="B81" s="64" t="s">
        <v>2878</v>
      </c>
      <c r="C81" s="139" t="s">
        <v>2877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2879</v>
      </c>
      <c r="B82" s="64" t="s">
        <v>2880</v>
      </c>
      <c r="C82" s="139" t="s">
        <v>2879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2881</v>
      </c>
      <c r="B83" s="64" t="s">
        <v>2882</v>
      </c>
      <c r="C83" s="139" t="s">
        <v>2881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2883</v>
      </c>
      <c r="B84" s="64" t="s">
        <v>2884</v>
      </c>
      <c r="C84" s="139" t="s">
        <v>2883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2885</v>
      </c>
      <c r="B85" s="64" t="s">
        <v>2886</v>
      </c>
      <c r="C85" s="139" t="s">
        <v>2885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2887</v>
      </c>
      <c r="B86" s="64" t="s">
        <v>2888</v>
      </c>
      <c r="C86" s="139" t="s">
        <v>2887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2889</v>
      </c>
      <c r="B87" s="64" t="s">
        <v>2890</v>
      </c>
      <c r="C87" s="139" t="s">
        <v>2889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2891</v>
      </c>
      <c r="B88" s="64" t="s">
        <v>2892</v>
      </c>
      <c r="C88" s="139" t="s">
        <v>2891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2893</v>
      </c>
      <c r="B89" s="64" t="s">
        <v>2894</v>
      </c>
      <c r="C89" s="139" t="s">
        <v>2893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2895</v>
      </c>
      <c r="B90" s="64" t="s">
        <v>2896</v>
      </c>
      <c r="C90" s="139" t="s">
        <v>2895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2897</v>
      </c>
      <c r="B91" s="64" t="s">
        <v>1608</v>
      </c>
      <c r="C91" s="139" t="s">
        <v>2897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2898</v>
      </c>
      <c r="B92" s="64" t="s">
        <v>2899</v>
      </c>
      <c r="C92" s="139" t="s">
        <v>2898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2900</v>
      </c>
      <c r="B93" s="64" t="s">
        <v>2901</v>
      </c>
      <c r="C93" s="139" t="s">
        <v>2900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2902</v>
      </c>
      <c r="B94" s="64" t="s">
        <v>2903</v>
      </c>
      <c r="C94" s="139" t="s">
        <v>2902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2904</v>
      </c>
      <c r="B95" s="64" t="s">
        <v>2905</v>
      </c>
      <c r="C95" s="139" t="s">
        <v>2904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2906</v>
      </c>
      <c r="B96" s="64" t="s">
        <v>2907</v>
      </c>
      <c r="C96" s="139" t="s">
        <v>2906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2908</v>
      </c>
      <c r="B97" s="64" t="s">
        <v>2909</v>
      </c>
      <c r="C97" s="139" t="s">
        <v>2908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2910</v>
      </c>
      <c r="B98" s="64" t="s">
        <v>2911</v>
      </c>
      <c r="C98" s="139" t="s">
        <v>2910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2912</v>
      </c>
      <c r="B99" s="64" t="s">
        <v>2913</v>
      </c>
      <c r="C99" s="139" t="s">
        <v>2912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2914</v>
      </c>
      <c r="B100" s="64" t="s">
        <v>2915</v>
      </c>
      <c r="C100" s="139" t="s">
        <v>2914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2916</v>
      </c>
      <c r="B101" s="64" t="s">
        <v>2917</v>
      </c>
      <c r="C101" s="139" t="s">
        <v>2916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2918</v>
      </c>
      <c r="B102" s="64" t="s">
        <v>2919</v>
      </c>
      <c r="C102" s="139" t="s">
        <v>2918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2920</v>
      </c>
      <c r="B103" s="64" t="s">
        <v>2921</v>
      </c>
      <c r="C103" s="139" t="s">
        <v>2920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2922</v>
      </c>
      <c r="B104" s="64" t="s">
        <v>2923</v>
      </c>
      <c r="C104" s="139" t="s">
        <v>2922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2924</v>
      </c>
      <c r="B105" s="64" t="s">
        <v>2925</v>
      </c>
      <c r="C105" s="139" t="s">
        <v>2924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2926</v>
      </c>
      <c r="B106" s="64" t="s">
        <v>2927</v>
      </c>
      <c r="C106" s="139" t="s">
        <v>2926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2928</v>
      </c>
      <c r="B107" s="64" t="s">
        <v>2929</v>
      </c>
      <c r="C107" s="139" t="s">
        <v>2928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2930</v>
      </c>
      <c r="B108" s="64" t="s">
        <v>2931</v>
      </c>
      <c r="C108" s="139" t="s">
        <v>2930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2932</v>
      </c>
      <c r="B109" s="64" t="s">
        <v>2933</v>
      </c>
      <c r="C109" s="139" t="s">
        <v>2932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2934</v>
      </c>
      <c r="B110" s="64" t="s">
        <v>2935</v>
      </c>
      <c r="C110" s="139" t="s">
        <v>2934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2936</v>
      </c>
      <c r="B111" s="64" t="s">
        <v>2937</v>
      </c>
      <c r="C111" s="139" t="s">
        <v>2936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2938</v>
      </c>
      <c r="B112" s="64" t="s">
        <v>2939</v>
      </c>
      <c r="C112" s="139" t="s">
        <v>2938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2940</v>
      </c>
      <c r="B113" s="64" t="s">
        <v>2941</v>
      </c>
      <c r="C113" s="139" t="s">
        <v>2940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2942</v>
      </c>
      <c r="B114" s="64" t="s">
        <v>2943</v>
      </c>
      <c r="C114" s="139" t="s">
        <v>2942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2944</v>
      </c>
      <c r="B115" s="64" t="s">
        <v>2945</v>
      </c>
      <c r="C115" s="139" t="s">
        <v>2944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2946</v>
      </c>
      <c r="B116" s="64" t="s">
        <v>2947</v>
      </c>
      <c r="C116" s="139" t="s">
        <v>2946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2948</v>
      </c>
      <c r="B117" s="64" t="s">
        <v>2949</v>
      </c>
      <c r="C117" s="139" t="s">
        <v>2948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2950</v>
      </c>
      <c r="B118" s="64" t="s">
        <v>2951</v>
      </c>
      <c r="C118" s="139" t="s">
        <v>2950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2952</v>
      </c>
      <c r="B119" s="64" t="s">
        <v>2953</v>
      </c>
      <c r="C119" s="139" t="s">
        <v>2952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2954</v>
      </c>
      <c r="B120" s="64" t="s">
        <v>2955</v>
      </c>
      <c r="C120" s="139" t="s">
        <v>2954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2956</v>
      </c>
      <c r="B121" s="64" t="s">
        <v>2957</v>
      </c>
      <c r="C121" s="139" t="s">
        <v>2956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2958</v>
      </c>
      <c r="B122" s="64" t="s">
        <v>2959</v>
      </c>
      <c r="C122" s="139" t="s">
        <v>2958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2960</v>
      </c>
      <c r="B123" s="64" t="s">
        <v>2961</v>
      </c>
      <c r="C123" s="139" t="s">
        <v>2960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2962</v>
      </c>
      <c r="B124" s="64" t="s">
        <v>2963</v>
      </c>
      <c r="C124" s="139" t="s">
        <v>2962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2964</v>
      </c>
      <c r="B125" s="64" t="s">
        <v>2965</v>
      </c>
      <c r="C125" s="139" t="s">
        <v>2964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2966</v>
      </c>
      <c r="B126" s="64" t="s">
        <v>2967</v>
      </c>
      <c r="C126" s="139" t="s">
        <v>2966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2968</v>
      </c>
      <c r="B127" s="64" t="s">
        <v>2969</v>
      </c>
      <c r="C127" s="139" t="s">
        <v>2968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2970</v>
      </c>
      <c r="B128" s="64" t="s">
        <v>2971</v>
      </c>
      <c r="C128" s="139" t="s">
        <v>2970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2972</v>
      </c>
      <c r="B129" s="64" t="s">
        <v>2973</v>
      </c>
      <c r="C129" s="139" t="s">
        <v>2972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2974</v>
      </c>
      <c r="B130" s="64" t="s">
        <v>2975</v>
      </c>
      <c r="C130" s="139" t="s">
        <v>2974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2976</v>
      </c>
      <c r="B131" s="64" t="s">
        <v>2977</v>
      </c>
      <c r="C131" s="139" t="s">
        <v>2976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2978</v>
      </c>
      <c r="B132" s="64" t="s">
        <v>2979</v>
      </c>
      <c r="C132" s="139" t="s">
        <v>2978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2980</v>
      </c>
      <c r="B133" s="64" t="s">
        <v>2981</v>
      </c>
      <c r="C133" s="139" t="s">
        <v>2980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2982</v>
      </c>
      <c r="B134" s="64" t="s">
        <v>2983</v>
      </c>
      <c r="C134" s="139" t="s">
        <v>2982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2984</v>
      </c>
      <c r="B135" s="64" t="s">
        <v>2985</v>
      </c>
      <c r="C135" s="139" t="s">
        <v>2984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2986</v>
      </c>
      <c r="B136" s="64" t="s">
        <v>2987</v>
      </c>
      <c r="C136" s="139" t="s">
        <v>2986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2988</v>
      </c>
      <c r="B137" s="64" t="s">
        <v>1635</v>
      </c>
      <c r="C137" s="139" t="s">
        <v>2988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2989</v>
      </c>
      <c r="B138" s="183" t="s">
        <v>2990</v>
      </c>
      <c r="C138" s="139" t="s">
        <v>2989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2991</v>
      </c>
      <c r="B139" s="64" t="s">
        <v>2992</v>
      </c>
      <c r="C139" s="139" t="s">
        <v>2991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2993</v>
      </c>
      <c r="B140" s="64" t="s">
        <v>2994</v>
      </c>
      <c r="C140" s="139" t="s">
        <v>2993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2995</v>
      </c>
      <c r="C141" s="256" t="s">
        <v>2996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1" t="s">
        <v>2654</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2003</v>
      </c>
      <c r="E3" s="306" t="s">
        <v>2004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2655</v>
      </c>
      <c r="B5" s="84" t="s">
        <v>2656</v>
      </c>
      <c r="C5" s="254" t="s">
        <v>2655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2657</v>
      </c>
      <c r="B6" s="85" t="s">
        <v>2658</v>
      </c>
      <c r="C6" s="134" t="s">
        <v>2657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2659</v>
      </c>
      <c r="C7" s="134" t="s">
        <v>2660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2661</v>
      </c>
      <c r="C8" s="134" t="s">
        <v>2662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2663</v>
      </c>
      <c r="C9" s="134" t="s">
        <v>2664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2665</v>
      </c>
      <c r="C10" s="134" t="s">
        <v>2666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2668</v>
      </c>
      <c r="C12" s="134" t="s">
        <v>2669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2670</v>
      </c>
      <c r="C13" s="134" t="s">
        <v>2671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2672</v>
      </c>
      <c r="C14" s="134" t="s">
        <v>2673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2674</v>
      </c>
      <c r="C15" s="134" t="s">
        <v>2675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2676</v>
      </c>
      <c r="C16" s="134" t="s">
        <v>2677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2678</v>
      </c>
      <c r="C17" s="134" t="s">
        <v>2679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2680</v>
      </c>
      <c r="C18" s="134" t="s">
        <v>2681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2682</v>
      </c>
      <c r="C19" s="134" t="s">
        <v>2683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2684</v>
      </c>
      <c r="C20" s="134" t="s">
        <v>2685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2686</v>
      </c>
      <c r="C21" s="134" t="s">
        <v>2687</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2688</v>
      </c>
      <c r="B22" s="85" t="s">
        <v>2689</v>
      </c>
      <c r="C22" s="134" t="s">
        <v>2688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2690</v>
      </c>
      <c r="C23" s="134" t="s">
        <v>2691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2661</v>
      </c>
      <c r="C24" s="134" t="s">
        <v>2692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2663</v>
      </c>
      <c r="C25" s="134" t="s">
        <v>2693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2665</v>
      </c>
      <c r="C26" s="134" t="s">
        <v>2694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2668</v>
      </c>
      <c r="C28" s="134" t="s">
        <v>2696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2670</v>
      </c>
      <c r="C29" s="134" t="s">
        <v>2697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2698</v>
      </c>
      <c r="C30" s="134" t="s">
        <v>2699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2674</v>
      </c>
      <c r="C31" s="134" t="s">
        <v>2700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2676</v>
      </c>
      <c r="C32" s="134" t="s">
        <v>2701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2678</v>
      </c>
      <c r="C33" s="134" t="s">
        <v>2702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2680</v>
      </c>
      <c r="C34" s="134" t="s">
        <v>2703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2682</v>
      </c>
      <c r="C35" s="134" t="s">
        <v>2704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2684</v>
      </c>
      <c r="C36" s="134" t="s">
        <v>2705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2686</v>
      </c>
      <c r="C37" s="134" t="s">
        <v>2706</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2707</v>
      </c>
      <c r="B38" s="85" t="s">
        <v>2708</v>
      </c>
      <c r="C38" s="134" t="s">
        <v>2707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2709</v>
      </c>
      <c r="B39" s="85" t="s">
        <v>2710</v>
      </c>
      <c r="C39" s="134" t="s">
        <v>2709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2648</v>
      </c>
      <c r="C40" s="134" t="s">
        <v>2711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2522</v>
      </c>
      <c r="C41" s="134" t="s">
        <v>2712</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2713</v>
      </c>
      <c r="C42" s="134" t="s">
        <v>2714</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2715</v>
      </c>
      <c r="C43" s="134" t="s">
        <v>2716</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2717</v>
      </c>
      <c r="B44" s="85" t="s">
        <v>2718</v>
      </c>
      <c r="C44" s="134" t="s">
        <v>2717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2648</v>
      </c>
      <c r="C45" s="134" t="s">
        <v>2719</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2522</v>
      </c>
      <c r="C46" s="134" t="s">
        <v>2720</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2713</v>
      </c>
      <c r="C47" s="134" t="s">
        <v>2721</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2715</v>
      </c>
      <c r="C48" s="255" t="s">
        <v>2722</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100" zoomScaleNormal="100" workbookViewId="0">
      <selection activeCell="D108" sqref="D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4" t="s">
        <v>2133</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2487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2488</v>
      </c>
      <c r="C5" s="138" t="s">
        <v>2489</v>
      </c>
      <c r="D5" s="198">
        <v>179765.27</v>
      </c>
      <c r="E5" s="31"/>
      <c r="F5" s="31"/>
      <c r="G5" s="31"/>
      <c r="H5" s="31"/>
      <c r="I5" s="31"/>
      <c r="J5" s="31"/>
      <c r="K5" s="31"/>
      <c r="L5" s="31"/>
      <c r="M5" s="31"/>
      <c r="N5" s="31"/>
      <c r="O5" s="31"/>
      <c r="P5" s="31"/>
      <c r="Q5" s="31"/>
      <c r="R5" s="31"/>
      <c r="S5" s="31"/>
      <c r="T5" s="31"/>
      <c r="U5" s="31"/>
    </row>
    <row r="6" spans="1:24" ht="24" x14ac:dyDescent="0.2">
      <c r="A6" s="88"/>
      <c r="B6" s="134" t="s">
        <v>2490</v>
      </c>
      <c r="C6" s="139" t="s">
        <v>2491</v>
      </c>
      <c r="D6" s="34">
        <f>D7+D8+D17+D18+D24</f>
        <v>306560.94999999995</v>
      </c>
      <c r="E6" s="232"/>
      <c r="F6" s="31"/>
      <c r="G6" s="31"/>
      <c r="H6" s="31"/>
      <c r="I6" s="31"/>
      <c r="J6" s="31"/>
      <c r="K6" s="31"/>
      <c r="L6" s="31"/>
      <c r="M6" s="31"/>
      <c r="N6" s="31"/>
      <c r="O6" s="31"/>
      <c r="P6" s="31"/>
      <c r="Q6" s="31"/>
      <c r="R6" s="31"/>
      <c r="S6" s="31"/>
      <c r="T6" s="31"/>
      <c r="U6" s="31"/>
    </row>
    <row r="7" spans="1:24" ht="12.75" customHeight="1" x14ac:dyDescent="0.2">
      <c r="A7" s="88"/>
      <c r="B7" s="89" t="s">
        <v>2492</v>
      </c>
      <c r="C7" s="139" t="s">
        <v>2493</v>
      </c>
      <c r="D7" s="199"/>
      <c r="E7" s="31"/>
      <c r="F7" s="31"/>
      <c r="G7" s="31"/>
      <c r="H7" s="31"/>
      <c r="I7" s="31"/>
      <c r="J7" s="31"/>
      <c r="K7" s="31"/>
      <c r="L7" s="31"/>
      <c r="M7" s="31"/>
      <c r="N7" s="31"/>
      <c r="O7" s="31"/>
      <c r="P7" s="31"/>
      <c r="Q7" s="31"/>
      <c r="R7" s="31"/>
      <c r="S7" s="31"/>
      <c r="T7" s="31"/>
      <c r="U7" s="31"/>
    </row>
    <row r="8" spans="1:24" ht="12.75" customHeight="1" x14ac:dyDescent="0.2">
      <c r="A8" s="88" t="s">
        <v>2494</v>
      </c>
      <c r="B8" s="89" t="s">
        <v>2495</v>
      </c>
      <c r="C8" s="139" t="s">
        <v>2496</v>
      </c>
      <c r="D8" s="34">
        <f>SUM(D9:D16)</f>
        <v>228075.53</v>
      </c>
      <c r="E8" s="31"/>
      <c r="F8" s="31"/>
      <c r="G8" s="31"/>
      <c r="H8" s="31"/>
      <c r="I8" s="31"/>
      <c r="J8" s="31"/>
      <c r="K8" s="31"/>
      <c r="L8" s="31"/>
      <c r="M8" s="31"/>
      <c r="N8" s="31"/>
      <c r="O8" s="31"/>
      <c r="P8" s="31"/>
      <c r="Q8" s="31"/>
      <c r="R8" s="31"/>
      <c r="S8" s="31"/>
      <c r="T8" s="31"/>
      <c r="U8" s="31"/>
    </row>
    <row r="9" spans="1:24" ht="12.75" customHeight="1" x14ac:dyDescent="0.2">
      <c r="A9" s="63" t="s">
        <v>2497</v>
      </c>
      <c r="B9" s="64" t="s">
        <v>2498</v>
      </c>
      <c r="C9" s="139" t="s">
        <v>2499</v>
      </c>
      <c r="D9" s="199">
        <v>117459.18</v>
      </c>
      <c r="E9" s="31"/>
      <c r="F9" s="31"/>
      <c r="G9" s="31"/>
      <c r="H9" s="31"/>
      <c r="I9" s="31"/>
      <c r="J9" s="31"/>
      <c r="K9" s="31"/>
      <c r="L9" s="31"/>
      <c r="M9" s="31"/>
      <c r="N9" s="31"/>
      <c r="O9" s="31"/>
      <c r="P9" s="31"/>
      <c r="Q9" s="31"/>
      <c r="R9" s="31"/>
      <c r="S9" s="31"/>
      <c r="T9" s="31"/>
      <c r="U9" s="31"/>
    </row>
    <row r="10" spans="1:24" ht="12.75" customHeight="1" x14ac:dyDescent="0.2">
      <c r="A10" s="63" t="s">
        <v>2500</v>
      </c>
      <c r="B10" s="64" t="s">
        <v>2501</v>
      </c>
      <c r="C10" s="139" t="s">
        <v>2502</v>
      </c>
      <c r="D10" s="199">
        <v>104352.37</v>
      </c>
      <c r="E10" s="31"/>
      <c r="F10" s="31"/>
      <c r="G10" s="31"/>
      <c r="H10" s="31"/>
      <c r="I10" s="31"/>
      <c r="J10" s="31"/>
      <c r="K10" s="31"/>
      <c r="L10" s="31"/>
      <c r="M10" s="31"/>
      <c r="N10" s="31"/>
      <c r="O10" s="31"/>
      <c r="P10" s="31"/>
      <c r="Q10" s="31"/>
      <c r="R10" s="31"/>
      <c r="S10" s="31"/>
      <c r="T10" s="31"/>
      <c r="U10" s="31"/>
    </row>
    <row r="11" spans="1:24" ht="12.75" customHeight="1" x14ac:dyDescent="0.2">
      <c r="A11" s="63" t="s">
        <v>2503</v>
      </c>
      <c r="B11" s="64" t="s">
        <v>2504</v>
      </c>
      <c r="C11" s="139" t="s">
        <v>2505</v>
      </c>
      <c r="D11" s="199">
        <v>1099.79</v>
      </c>
      <c r="E11" s="31"/>
      <c r="F11" s="31"/>
      <c r="G11" s="31"/>
      <c r="H11" s="31"/>
      <c r="I11" s="31"/>
      <c r="J11" s="31"/>
      <c r="K11" s="31"/>
      <c r="L11" s="31"/>
      <c r="M11" s="31"/>
      <c r="N11" s="31"/>
      <c r="O11" s="31"/>
      <c r="P11" s="31"/>
      <c r="Q11" s="31"/>
      <c r="R11" s="31"/>
      <c r="S11" s="31"/>
      <c r="T11" s="31"/>
      <c r="U11" s="31"/>
    </row>
    <row r="12" spans="1:24" ht="12.75" customHeight="1" x14ac:dyDescent="0.2">
      <c r="A12" s="63" t="s">
        <v>2506</v>
      </c>
      <c r="B12" s="64" t="s">
        <v>2507</v>
      </c>
      <c r="C12" s="139" t="s">
        <v>2508</v>
      </c>
      <c r="D12" s="199"/>
      <c r="E12" s="31"/>
      <c r="F12" s="31"/>
      <c r="G12" s="31"/>
      <c r="H12" s="31"/>
      <c r="I12" s="31"/>
      <c r="J12" s="31"/>
      <c r="K12" s="31"/>
      <c r="L12" s="31"/>
      <c r="M12" s="31"/>
      <c r="N12" s="31"/>
      <c r="O12" s="31"/>
      <c r="P12" s="31"/>
      <c r="Q12" s="31"/>
      <c r="R12" s="31"/>
      <c r="S12" s="31"/>
      <c r="T12" s="31"/>
      <c r="U12" s="31"/>
    </row>
    <row r="13" spans="1:24" ht="12.75" x14ac:dyDescent="0.2">
      <c r="A13" s="70" t="s">
        <v>2509</v>
      </c>
      <c r="B13" s="65" t="s">
        <v>2510</v>
      </c>
      <c r="C13" s="139" t="s">
        <v>2511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2512</v>
      </c>
      <c r="B14" s="65" t="s">
        <v>2513</v>
      </c>
      <c r="C14" s="139" t="s">
        <v>2514</v>
      </c>
      <c r="D14" s="199">
        <v>2367.41</v>
      </c>
      <c r="E14" s="31"/>
      <c r="F14" s="31"/>
      <c r="G14" s="31"/>
      <c r="H14" s="31"/>
      <c r="I14" s="31"/>
      <c r="J14" s="31"/>
      <c r="K14" s="31"/>
      <c r="L14" s="31"/>
      <c r="M14" s="31"/>
      <c r="N14" s="31"/>
      <c r="O14" s="31"/>
      <c r="P14" s="31"/>
      <c r="Q14" s="31"/>
      <c r="R14" s="31"/>
      <c r="S14" s="31"/>
      <c r="T14" s="31"/>
      <c r="U14" s="31"/>
    </row>
    <row r="15" spans="1:24" ht="12.75" customHeight="1" x14ac:dyDescent="0.2">
      <c r="A15" s="70" t="s">
        <v>2515</v>
      </c>
      <c r="B15" s="65" t="s">
        <v>2516</v>
      </c>
      <c r="C15" s="139" t="s">
        <v>2517</v>
      </c>
      <c r="D15" s="199">
        <v>2796.78</v>
      </c>
      <c r="E15" s="232"/>
      <c r="F15" s="31"/>
      <c r="G15" s="31"/>
      <c r="H15" s="31"/>
      <c r="I15" s="31"/>
      <c r="J15" s="31"/>
      <c r="K15" s="31"/>
      <c r="L15" s="31"/>
      <c r="M15" s="31"/>
      <c r="N15" s="31"/>
      <c r="O15" s="31"/>
      <c r="P15" s="31"/>
      <c r="Q15" s="31"/>
      <c r="R15" s="31"/>
      <c r="S15" s="31"/>
      <c r="T15" s="31"/>
      <c r="U15" s="31"/>
    </row>
    <row r="16" spans="1:24" ht="12.75" customHeight="1" x14ac:dyDescent="0.2">
      <c r="A16" s="70" t="s">
        <v>2518</v>
      </c>
      <c r="B16" s="65" t="s">
        <v>2519</v>
      </c>
      <c r="C16" s="139" t="s">
        <v>2520</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2521</v>
      </c>
      <c r="B17" s="134" t="s">
        <v>2522</v>
      </c>
      <c r="C17" s="139" t="s">
        <v>2523</v>
      </c>
      <c r="D17" s="199">
        <v>77388.2</v>
      </c>
      <c r="E17" s="31"/>
      <c r="F17" s="31"/>
      <c r="G17" s="31"/>
      <c r="H17" s="31"/>
      <c r="I17" s="31"/>
      <c r="J17" s="31"/>
      <c r="K17" s="31"/>
      <c r="L17" s="31"/>
      <c r="M17" s="31"/>
      <c r="N17" s="31"/>
      <c r="O17" s="31"/>
      <c r="P17" s="31"/>
      <c r="Q17" s="31"/>
      <c r="R17" s="31"/>
      <c r="S17" s="31"/>
      <c r="T17" s="31"/>
      <c r="U17" s="31"/>
    </row>
    <row r="18" spans="1:21" ht="36" x14ac:dyDescent="0.2">
      <c r="A18" s="88" t="s">
        <v>2524</v>
      </c>
      <c r="B18" s="89" t="s">
        <v>2525</v>
      </c>
      <c r="C18" s="139" t="s">
        <v>2526</v>
      </c>
      <c r="D18" s="34">
        <f>SUM(D19:D23)</f>
        <v>1097.22</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2527</v>
      </c>
      <c r="C19" s="139" t="s">
        <v>2528</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2529</v>
      </c>
      <c r="B20" s="64" t="s">
        <v>2530</v>
      </c>
      <c r="C20" s="139" t="s">
        <v>2531</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2532</v>
      </c>
      <c r="B21" s="64" t="s">
        <v>2533</v>
      </c>
      <c r="C21" s="139" t="s">
        <v>2534</v>
      </c>
      <c r="D21" s="199"/>
      <c r="E21" s="31"/>
      <c r="F21" s="31"/>
      <c r="G21" s="31"/>
      <c r="H21" s="31"/>
      <c r="I21" s="31"/>
      <c r="J21" s="31"/>
      <c r="K21" s="31"/>
      <c r="L21" s="31"/>
      <c r="M21" s="31"/>
      <c r="N21" s="31"/>
      <c r="O21" s="31"/>
      <c r="P21" s="31"/>
      <c r="Q21" s="31"/>
      <c r="R21" s="31"/>
      <c r="S21" s="31"/>
      <c r="T21" s="31"/>
      <c r="U21" s="31"/>
    </row>
    <row r="22" spans="1:21" ht="24" x14ac:dyDescent="0.2">
      <c r="A22" s="63" t="s">
        <v>2535</v>
      </c>
      <c r="B22" s="64" t="s">
        <v>2536</v>
      </c>
      <c r="C22" s="139" t="s">
        <v>2537</v>
      </c>
      <c r="D22" s="199">
        <v>1097.22</v>
      </c>
      <c r="E22" s="31"/>
      <c r="F22" s="31"/>
      <c r="G22" s="31"/>
      <c r="H22" s="31"/>
      <c r="I22" s="31"/>
      <c r="J22" s="31"/>
      <c r="K22" s="31"/>
      <c r="L22" s="31"/>
      <c r="M22" s="31"/>
      <c r="N22" s="31"/>
      <c r="O22" s="31"/>
      <c r="P22" s="31"/>
      <c r="Q22" s="31"/>
      <c r="R22" s="31"/>
      <c r="S22" s="31"/>
      <c r="T22" s="31"/>
      <c r="U22" s="31"/>
    </row>
    <row r="23" spans="1:21" ht="24" x14ac:dyDescent="0.2">
      <c r="A23" s="63" t="s">
        <v>2538</v>
      </c>
      <c r="B23" s="64" t="s">
        <v>2539</v>
      </c>
      <c r="C23" s="139" t="s">
        <v>2540</v>
      </c>
      <c r="D23" s="199"/>
      <c r="E23" s="31"/>
      <c r="F23" s="31"/>
      <c r="G23" s="31"/>
      <c r="H23" s="31"/>
      <c r="I23" s="31"/>
      <c r="J23" s="31"/>
      <c r="K23" s="31"/>
      <c r="L23" s="31"/>
      <c r="M23" s="31"/>
      <c r="N23" s="31"/>
      <c r="O23" s="31"/>
      <c r="P23" s="31"/>
      <c r="Q23" s="31"/>
      <c r="R23" s="31"/>
      <c r="S23" s="31"/>
      <c r="T23" s="31"/>
      <c r="U23" s="31"/>
    </row>
    <row r="24" spans="1:21" ht="24" x14ac:dyDescent="0.2">
      <c r="A24" s="294" t="s">
        <v>2541</v>
      </c>
      <c r="B24" s="134" t="s">
        <v>2542</v>
      </c>
      <c r="C24" s="134" t="s">
        <v>2543</v>
      </c>
      <c r="D24" s="283"/>
      <c r="E24" s="232"/>
      <c r="F24" s="31"/>
      <c r="G24" s="31"/>
      <c r="H24" s="31"/>
      <c r="I24" s="31"/>
      <c r="J24" s="31"/>
      <c r="K24" s="31"/>
      <c r="L24" s="31"/>
      <c r="M24" s="31"/>
      <c r="N24" s="31"/>
      <c r="O24" s="31"/>
      <c r="P24" s="31"/>
      <c r="Q24" s="31"/>
      <c r="R24" s="31"/>
      <c r="S24" s="31"/>
      <c r="T24" s="31"/>
      <c r="U24" s="31"/>
    </row>
    <row r="25" spans="1:21" ht="24" x14ac:dyDescent="0.2">
      <c r="A25" s="63"/>
      <c r="B25" s="134" t="s">
        <v>2544</v>
      </c>
      <c r="C25" s="139" t="s">
        <v>2545</v>
      </c>
      <c r="D25" s="34">
        <f>D26+D27+D36+D37+D43</f>
        <v>332159.93</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2492</v>
      </c>
      <c r="C26" s="139" t="s">
        <v>2546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2494</v>
      </c>
      <c r="B27" s="89" t="s">
        <v>2547</v>
      </c>
      <c r="C27" s="139" t="s">
        <v>2548</v>
      </c>
      <c r="D27" s="34">
        <f>SUM(D28:D35)</f>
        <v>227999.51</v>
      </c>
      <c r="E27" s="31"/>
      <c r="F27" s="31"/>
      <c r="G27" s="31"/>
      <c r="H27" s="31"/>
      <c r="I27" s="31"/>
      <c r="J27" s="31"/>
      <c r="K27" s="31"/>
      <c r="L27" s="31"/>
      <c r="M27" s="31"/>
      <c r="N27" s="31"/>
      <c r="O27" s="31"/>
      <c r="P27" s="31"/>
      <c r="Q27" s="31"/>
      <c r="R27" s="31"/>
      <c r="S27" s="31"/>
      <c r="T27" s="31"/>
      <c r="U27" s="31"/>
    </row>
    <row r="28" spans="1:21" ht="12.75" customHeight="1" x14ac:dyDescent="0.2">
      <c r="A28" s="63" t="s">
        <v>2497</v>
      </c>
      <c r="B28" s="64" t="s">
        <v>2498</v>
      </c>
      <c r="C28" s="139" t="s">
        <v>2549</v>
      </c>
      <c r="D28" s="199">
        <v>113099.58</v>
      </c>
      <c r="E28" s="31"/>
      <c r="F28" s="31"/>
      <c r="G28" s="31"/>
      <c r="H28" s="31"/>
      <c r="I28" s="31"/>
      <c r="J28" s="31"/>
      <c r="K28" s="31"/>
      <c r="L28" s="31"/>
      <c r="M28" s="31"/>
      <c r="N28" s="31"/>
      <c r="O28" s="31"/>
      <c r="P28" s="31"/>
      <c r="Q28" s="31"/>
      <c r="R28" s="31"/>
      <c r="S28" s="31"/>
      <c r="T28" s="31"/>
      <c r="U28" s="31"/>
    </row>
    <row r="29" spans="1:21" ht="12.75" customHeight="1" x14ac:dyDescent="0.2">
      <c r="A29" s="63" t="s">
        <v>2500</v>
      </c>
      <c r="B29" s="64" t="s">
        <v>2501</v>
      </c>
      <c r="C29" s="139" t="s">
        <v>2550</v>
      </c>
      <c r="D29" s="199">
        <v>110125.58</v>
      </c>
      <c r="E29" s="31"/>
      <c r="F29" s="31"/>
      <c r="G29" s="31"/>
      <c r="H29" s="31"/>
      <c r="I29" s="31"/>
      <c r="J29" s="31"/>
      <c r="K29" s="31"/>
      <c r="L29" s="31"/>
      <c r="M29" s="31"/>
      <c r="N29" s="31"/>
      <c r="O29" s="31"/>
      <c r="P29" s="31"/>
      <c r="Q29" s="31"/>
      <c r="R29" s="31"/>
      <c r="S29" s="31"/>
      <c r="T29" s="31"/>
      <c r="U29" s="31"/>
    </row>
    <row r="30" spans="1:21" ht="12.75" customHeight="1" x14ac:dyDescent="0.2">
      <c r="A30" s="63" t="s">
        <v>2503</v>
      </c>
      <c r="B30" s="64" t="s">
        <v>2504</v>
      </c>
      <c r="C30" s="139" t="s">
        <v>2551</v>
      </c>
      <c r="D30" s="199">
        <v>1099.79</v>
      </c>
      <c r="E30" s="31"/>
      <c r="F30" s="31"/>
      <c r="G30" s="31"/>
      <c r="H30" s="31"/>
      <c r="I30" s="31"/>
      <c r="J30" s="31"/>
      <c r="K30" s="31"/>
      <c r="L30" s="31"/>
      <c r="M30" s="31"/>
      <c r="N30" s="31"/>
      <c r="O30" s="31"/>
      <c r="P30" s="31"/>
      <c r="Q30" s="31"/>
      <c r="R30" s="31"/>
      <c r="S30" s="31"/>
      <c r="T30" s="31"/>
      <c r="U30" s="31"/>
    </row>
    <row r="31" spans="1:21" ht="12.75" customHeight="1" x14ac:dyDescent="0.2">
      <c r="A31" s="63" t="s">
        <v>2506</v>
      </c>
      <c r="B31" s="64" t="s">
        <v>2507</v>
      </c>
      <c r="C31" s="139" t="s">
        <v>2552</v>
      </c>
      <c r="D31" s="199"/>
      <c r="E31" s="31"/>
      <c r="F31" s="31"/>
      <c r="G31" s="31"/>
      <c r="H31" s="31"/>
      <c r="I31" s="31"/>
      <c r="J31" s="31"/>
      <c r="K31" s="31"/>
      <c r="L31" s="31"/>
      <c r="M31" s="31"/>
      <c r="N31" s="31"/>
      <c r="O31" s="31"/>
      <c r="P31" s="31"/>
      <c r="Q31" s="31"/>
      <c r="R31" s="31"/>
      <c r="S31" s="31"/>
      <c r="T31" s="31"/>
      <c r="U31" s="31"/>
    </row>
    <row r="32" spans="1:21" ht="12.75" x14ac:dyDescent="0.2">
      <c r="A32" s="63" t="s">
        <v>2509</v>
      </c>
      <c r="B32" s="65" t="s">
        <v>2510</v>
      </c>
      <c r="C32" s="139" t="s">
        <v>2553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2512</v>
      </c>
      <c r="B33" s="65" t="s">
        <v>2513</v>
      </c>
      <c r="C33" s="139" t="s">
        <v>2554</v>
      </c>
      <c r="D33" s="199">
        <v>2768.87</v>
      </c>
      <c r="E33" s="31"/>
      <c r="F33" s="31"/>
      <c r="G33" s="31"/>
      <c r="H33" s="31"/>
      <c r="I33" s="31"/>
      <c r="J33" s="31"/>
      <c r="K33" s="31"/>
      <c r="L33" s="31"/>
      <c r="M33" s="31"/>
      <c r="N33" s="31"/>
      <c r="O33" s="31"/>
      <c r="P33" s="31"/>
      <c r="Q33" s="31"/>
      <c r="R33" s="31"/>
      <c r="S33" s="31"/>
      <c r="T33" s="31"/>
      <c r="U33" s="31"/>
    </row>
    <row r="34" spans="1:21" ht="12.75" customHeight="1" x14ac:dyDescent="0.2">
      <c r="A34" s="63" t="s">
        <v>2515</v>
      </c>
      <c r="B34" s="65" t="s">
        <v>2516</v>
      </c>
      <c r="C34" s="139" t="s">
        <v>2555</v>
      </c>
      <c r="D34" s="199">
        <v>905.69</v>
      </c>
      <c r="E34" s="232"/>
      <c r="F34" s="31"/>
      <c r="G34" s="31"/>
      <c r="H34" s="31"/>
      <c r="I34" s="31"/>
      <c r="J34" s="31"/>
      <c r="K34" s="31"/>
      <c r="L34" s="31"/>
      <c r="M34" s="31"/>
      <c r="N34" s="31"/>
      <c r="O34" s="31"/>
      <c r="P34" s="31"/>
      <c r="Q34" s="31"/>
      <c r="R34" s="31"/>
      <c r="S34" s="31"/>
      <c r="T34" s="31"/>
      <c r="U34" s="31"/>
    </row>
    <row r="35" spans="1:21" ht="12.75" customHeight="1" x14ac:dyDescent="0.2">
      <c r="A35" s="63" t="s">
        <v>2518</v>
      </c>
      <c r="B35" s="65" t="s">
        <v>2519</v>
      </c>
      <c r="C35" s="139" t="s">
        <v>2556</v>
      </c>
      <c r="D35" s="199"/>
      <c r="E35" s="31"/>
      <c r="F35" s="31"/>
      <c r="G35" s="31"/>
      <c r="H35" s="31"/>
      <c r="I35" s="31"/>
      <c r="J35" s="31"/>
      <c r="K35" s="31"/>
      <c r="L35" s="31"/>
      <c r="M35" s="31"/>
      <c r="N35" s="31"/>
      <c r="O35" s="31"/>
      <c r="P35" s="31"/>
      <c r="Q35" s="31"/>
      <c r="R35" s="31"/>
      <c r="S35" s="31"/>
      <c r="T35" s="31"/>
      <c r="U35" s="31"/>
    </row>
    <row r="36" spans="1:21" ht="12.75" customHeight="1" x14ac:dyDescent="0.2">
      <c r="A36" s="88" t="s">
        <v>2521</v>
      </c>
      <c r="B36" s="89" t="s">
        <v>2522</v>
      </c>
      <c r="C36" s="139" t="s">
        <v>2557</v>
      </c>
      <c r="D36" s="199">
        <v>103063.2</v>
      </c>
      <c r="E36" s="31"/>
      <c r="F36" s="31"/>
      <c r="G36" s="31"/>
      <c r="H36" s="31"/>
      <c r="I36" s="31"/>
      <c r="J36" s="31"/>
      <c r="K36" s="31"/>
      <c r="L36" s="31"/>
      <c r="M36" s="31"/>
      <c r="N36" s="31"/>
      <c r="O36" s="31"/>
      <c r="P36" s="31"/>
      <c r="Q36" s="31"/>
      <c r="R36" s="31"/>
      <c r="S36" s="31"/>
      <c r="T36" s="31"/>
      <c r="U36" s="31"/>
    </row>
    <row r="37" spans="1:21" ht="36" x14ac:dyDescent="0.2">
      <c r="A37" s="88" t="s">
        <v>2524</v>
      </c>
      <c r="B37" s="89" t="s">
        <v>2558</v>
      </c>
      <c r="C37" s="139" t="s">
        <v>2559</v>
      </c>
      <c r="D37" s="34">
        <f>SUM(D38:D42)</f>
        <v>1097.22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2527</v>
      </c>
      <c r="C38" s="139" t="s">
        <v>2560</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2529</v>
      </c>
      <c r="B39" s="64" t="s">
        <v>2530</v>
      </c>
      <c r="C39" s="139" t="s">
        <v>2561</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2532</v>
      </c>
      <c r="B40" s="64" t="s">
        <v>2533</v>
      </c>
      <c r="C40" s="139" t="s">
        <v>2562</v>
      </c>
      <c r="D40" s="199"/>
      <c r="E40" s="31"/>
      <c r="F40" s="31"/>
      <c r="G40" s="31"/>
      <c r="H40" s="31"/>
      <c r="I40" s="31"/>
      <c r="J40" s="31"/>
      <c r="K40" s="31"/>
      <c r="L40" s="31"/>
      <c r="M40" s="31"/>
      <c r="N40" s="31"/>
      <c r="O40" s="31"/>
      <c r="P40" s="31"/>
      <c r="Q40" s="31"/>
      <c r="R40" s="31"/>
      <c r="S40" s="31"/>
      <c r="T40" s="31"/>
      <c r="U40" s="31"/>
    </row>
    <row r="41" spans="1:21" ht="24" x14ac:dyDescent="0.2">
      <c r="A41" s="63" t="s">
        <v>2563</v>
      </c>
      <c r="B41" s="64" t="s">
        <v>2536</v>
      </c>
      <c r="C41" s="139" t="s">
        <v>2564</v>
      </c>
      <c r="D41" s="199">
        <v>1097.22</v>
      </c>
      <c r="E41" s="31"/>
      <c r="F41" s="31"/>
      <c r="G41" s="31"/>
      <c r="H41" s="31"/>
      <c r="I41" s="31"/>
      <c r="J41" s="31"/>
      <c r="K41" s="31"/>
      <c r="L41" s="31"/>
      <c r="M41" s="31"/>
      <c r="N41" s="31"/>
      <c r="O41" s="31"/>
      <c r="P41" s="31"/>
      <c r="Q41" s="31"/>
      <c r="R41" s="31"/>
      <c r="S41" s="31"/>
      <c r="T41" s="31"/>
      <c r="U41" s="31"/>
    </row>
    <row r="42" spans="1:21" ht="24" x14ac:dyDescent="0.2">
      <c r="A42" s="63" t="s">
        <v>2538</v>
      </c>
      <c r="B42" s="64" t="s">
        <v>2539</v>
      </c>
      <c r="C42" s="139" t="s">
        <v>2565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2541</v>
      </c>
      <c r="B43" s="134" t="s">
        <v>2542</v>
      </c>
      <c r="C43" s="134" t="s">
        <v>2566</v>
      </c>
      <c r="D43" s="283"/>
      <c r="E43" s="232"/>
      <c r="F43" s="31"/>
      <c r="G43" s="31"/>
      <c r="H43" s="31"/>
      <c r="I43" s="31"/>
      <c r="J43" s="31"/>
      <c r="K43" s="31"/>
      <c r="L43" s="31"/>
      <c r="M43" s="31"/>
      <c r="N43" s="31"/>
      <c r="O43" s="31"/>
      <c r="P43" s="31"/>
      <c r="Q43" s="31"/>
      <c r="R43" s="31"/>
      <c r="S43" s="31"/>
      <c r="T43" s="31"/>
      <c r="U43" s="31"/>
    </row>
    <row r="44" spans="1:21" ht="24" x14ac:dyDescent="0.2">
      <c r="A44" s="63"/>
      <c r="B44" s="89" t="s">
        <v>2567</v>
      </c>
      <c r="C44" s="139" t="s">
        <v>2568</v>
      </c>
      <c r="D44" s="34">
        <f>D5+D6-D25</f>
        <v>154166.28999999998</v>
      </c>
      <c r="E44" s="31"/>
      <c r="F44" s="31"/>
      <c r="G44" s="31"/>
      <c r="H44" s="31"/>
      <c r="I44" s="31"/>
      <c r="J44" s="31"/>
      <c r="K44" s="31"/>
      <c r="L44" s="31"/>
      <c r="M44" s="31"/>
      <c r="N44" s="31"/>
      <c r="O44" s="31"/>
      <c r="P44" s="31"/>
      <c r="Q44" s="31"/>
      <c r="R44" s="31"/>
      <c r="S44" s="31"/>
      <c r="T44" s="31"/>
      <c r="U44" s="31"/>
    </row>
    <row r="45" spans="1:21" ht="24" x14ac:dyDescent="0.2">
      <c r="A45" s="88"/>
      <c r="B45" s="134" t="s">
        <v>2569</v>
      </c>
      <c r="C45" s="139" t="s">
        <v>2570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2571</v>
      </c>
      <c r="C46" s="139" t="s">
        <v>2572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2573</v>
      </c>
      <c r="C47" s="139" t="s">
        <v>2574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2575</v>
      </c>
      <c r="C48" s="139" t="s">
        <v>2576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2577</v>
      </c>
      <c r="C49" s="139" t="s">
        <v>2578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2579</v>
      </c>
      <c r="C50" s="139" t="s">
        <v>2580</v>
      </c>
      <c r="D50" s="199"/>
      <c r="E50" s="31"/>
      <c r="F50" s="31"/>
      <c r="G50" s="31"/>
      <c r="H50" s="31"/>
      <c r="I50" s="31"/>
      <c r="J50" s="31"/>
      <c r="K50" s="31"/>
      <c r="L50" s="31"/>
      <c r="M50" s="31"/>
      <c r="N50" s="31"/>
      <c r="O50" s="31"/>
      <c r="P50" s="31"/>
      <c r="Q50" s="31"/>
      <c r="R50" s="31"/>
      <c r="S50" s="31"/>
      <c r="T50" s="31"/>
      <c r="U50" s="31"/>
    </row>
    <row r="51" spans="1:21" ht="24" x14ac:dyDescent="0.2">
      <c r="A51" s="88" t="s">
        <v>2494</v>
      </c>
      <c r="B51" s="134" t="s">
        <v>2581</v>
      </c>
      <c r="C51" s="139" t="s">
        <v>2582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2497</v>
      </c>
      <c r="B52" s="89" t="s">
        <v>2583</v>
      </c>
      <c r="C52" s="139" t="s">
        <v>2584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2573</v>
      </c>
      <c r="C53" s="139" t="s">
        <v>2585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2575</v>
      </c>
      <c r="C54" s="139" t="s">
        <v>2586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2577</v>
      </c>
      <c r="C55" s="139" t="s">
        <v>2587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2579</v>
      </c>
      <c r="C56" s="139" t="s">
        <v>2588</v>
      </c>
      <c r="D56" s="199"/>
      <c r="E56" s="31"/>
      <c r="F56" s="31"/>
      <c r="G56" s="31"/>
      <c r="H56" s="31"/>
      <c r="I56" s="31"/>
      <c r="J56" s="31"/>
      <c r="K56" s="31"/>
      <c r="L56" s="31"/>
      <c r="M56" s="31"/>
      <c r="N56" s="31"/>
      <c r="O56" s="31"/>
      <c r="P56" s="31"/>
      <c r="Q56" s="31"/>
      <c r="R56" s="31"/>
      <c r="S56" s="31"/>
      <c r="T56" s="31"/>
      <c r="U56" s="31"/>
    </row>
    <row r="57" spans="1:21" ht="12.75" customHeight="1" x14ac:dyDescent="0.2">
      <c r="A57" s="88" t="s">
        <v>2500</v>
      </c>
      <c r="B57" s="89" t="s">
        <v>2589</v>
      </c>
      <c r="C57" s="139" t="s">
        <v>2590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2573</v>
      </c>
      <c r="C58" s="139" t="s">
        <v>2591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2575</v>
      </c>
      <c r="C59" s="139" t="s">
        <v>2592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2577</v>
      </c>
      <c r="C60" s="139" t="s">
        <v>2593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2579</v>
      </c>
      <c r="C61" s="139" t="s">
        <v>2594</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2503</v>
      </c>
      <c r="B62" s="89" t="s">
        <v>2595</v>
      </c>
      <c r="C62" s="139" t="s">
        <v>2596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2573</v>
      </c>
      <c r="C63" s="139" t="s">
        <v>2597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2575</v>
      </c>
      <c r="C64" s="139" t="s">
        <v>2598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2577</v>
      </c>
      <c r="C65" s="139" t="s">
        <v>2599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2579</v>
      </c>
      <c r="C66" s="139" t="s">
        <v>2600</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2506</v>
      </c>
      <c r="B67" s="89" t="s">
        <v>2601</v>
      </c>
      <c r="C67" s="139" t="s">
        <v>2602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2573</v>
      </c>
      <c r="C68" s="139" t="s">
        <v>2603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2575</v>
      </c>
      <c r="C69" s="139" t="s">
        <v>2604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2577</v>
      </c>
      <c r="C70" s="139" t="s">
        <v>2605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2579</v>
      </c>
      <c r="C71" s="139" t="s">
        <v>2606</v>
      </c>
      <c r="D71" s="199"/>
      <c r="E71" s="31"/>
      <c r="F71" s="31"/>
      <c r="G71" s="31"/>
      <c r="H71" s="31"/>
      <c r="I71" s="31"/>
      <c r="J71" s="31"/>
      <c r="K71" s="31"/>
      <c r="L71" s="31"/>
      <c r="M71" s="31"/>
      <c r="N71" s="31"/>
      <c r="O71" s="31"/>
      <c r="P71" s="31"/>
      <c r="Q71" s="31"/>
      <c r="R71" s="31"/>
      <c r="S71" s="31"/>
      <c r="T71" s="31"/>
      <c r="U71" s="31"/>
    </row>
    <row r="72" spans="1:21" ht="24" x14ac:dyDescent="0.2">
      <c r="A72" s="88" t="s">
        <v>2509</v>
      </c>
      <c r="B72" s="134" t="s">
        <v>2607</v>
      </c>
      <c r="C72" s="139" t="s">
        <v>2608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2573</v>
      </c>
      <c r="C73" s="139" t="s">
        <v>2609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2575</v>
      </c>
      <c r="C74" s="139" t="s">
        <v>2610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2577</v>
      </c>
      <c r="C75" s="139" t="s">
        <v>2611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2579</v>
      </c>
      <c r="C76" s="139" t="s">
        <v>2612</v>
      </c>
      <c r="D76" s="199"/>
      <c r="E76" s="31"/>
      <c r="F76" s="31"/>
      <c r="G76" s="31"/>
      <c r="H76" s="31"/>
      <c r="I76" s="31"/>
      <c r="J76" s="31"/>
      <c r="K76" s="31"/>
      <c r="L76" s="31"/>
      <c r="M76" s="31"/>
      <c r="N76" s="31"/>
      <c r="O76" s="31"/>
      <c r="P76" s="31"/>
      <c r="Q76" s="31"/>
      <c r="R76" s="31"/>
      <c r="S76" s="31"/>
      <c r="T76" s="31"/>
      <c r="U76" s="31"/>
    </row>
    <row r="77" spans="1:21" ht="24" x14ac:dyDescent="0.2">
      <c r="A77" s="88" t="s">
        <v>2512</v>
      </c>
      <c r="B77" s="89" t="s">
        <v>2613</v>
      </c>
      <c r="C77" s="139" t="s">
        <v>2614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2573</v>
      </c>
      <c r="C78" s="139" t="s">
        <v>2615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2575</v>
      </c>
      <c r="C79" s="139" t="s">
        <v>2616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2577</v>
      </c>
      <c r="C80" s="139" t="s">
        <v>2617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2579</v>
      </c>
      <c r="C81" s="139" t="s">
        <v>2618</v>
      </c>
      <c r="D81" s="199"/>
      <c r="E81" s="31"/>
      <c r="F81" s="31"/>
      <c r="G81" s="31"/>
      <c r="H81" s="31"/>
      <c r="I81" s="31"/>
      <c r="J81" s="31"/>
      <c r="K81" s="31"/>
      <c r="L81" s="31"/>
      <c r="M81" s="31"/>
      <c r="N81" s="31"/>
      <c r="O81" s="31"/>
      <c r="P81" s="31"/>
      <c r="Q81" s="31"/>
      <c r="R81" s="31"/>
      <c r="S81" s="31"/>
      <c r="T81" s="31"/>
      <c r="U81" s="31"/>
    </row>
    <row r="82" spans="1:21" ht="24" x14ac:dyDescent="0.2">
      <c r="A82" s="88" t="s">
        <v>2515</v>
      </c>
      <c r="B82" s="293" t="s">
        <v>2619</v>
      </c>
      <c r="C82" s="139" t="s">
        <v>2620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2573</v>
      </c>
      <c r="C83" s="139" t="s">
        <v>2621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2575</v>
      </c>
      <c r="C84" s="139" t="s">
        <v>2622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2577</v>
      </c>
      <c r="C85" s="139" t="s">
        <v>2623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2579</v>
      </c>
      <c r="C86" s="139" t="s">
        <v>2624</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2518</v>
      </c>
      <c r="B87" s="155" t="s">
        <v>2625</v>
      </c>
      <c r="C87" s="139" t="s">
        <v>2626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2573</v>
      </c>
      <c r="C88" s="139" t="s">
        <v>2627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2575</v>
      </c>
      <c r="C89" s="139" t="s">
        <v>2628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2577</v>
      </c>
      <c r="C90" s="139" t="s">
        <v>2629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2579</v>
      </c>
      <c r="C91" s="139" t="s">
        <v>2630</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2521</v>
      </c>
      <c r="B92" s="89" t="s">
        <v>2631</v>
      </c>
      <c r="C92" s="139" t="s">
        <v>2632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2573</v>
      </c>
      <c r="C93" s="139" t="s">
        <v>2633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2575</v>
      </c>
      <c r="C94" s="139" t="s">
        <v>2634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2577</v>
      </c>
      <c r="C95" s="139" t="s">
        <v>2635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2579</v>
      </c>
      <c r="C96" s="139" t="s">
        <v>2636</v>
      </c>
      <c r="D96" s="199"/>
      <c r="E96" s="31"/>
      <c r="F96" s="31"/>
      <c r="G96" s="31"/>
      <c r="H96" s="31"/>
      <c r="I96" s="31"/>
      <c r="J96" s="31"/>
      <c r="K96" s="31"/>
      <c r="L96" s="31"/>
      <c r="M96" s="31"/>
      <c r="N96" s="31"/>
      <c r="O96" s="31"/>
      <c r="P96" s="31"/>
      <c r="Q96" s="31"/>
      <c r="R96" s="31"/>
      <c r="S96" s="31"/>
      <c r="T96" s="31"/>
      <c r="U96" s="31"/>
    </row>
    <row r="97" spans="1:21" ht="36" x14ac:dyDescent="0.2">
      <c r="A97" s="88" t="s">
        <v>2524</v>
      </c>
      <c r="B97" s="89" t="s">
        <v>2637</v>
      </c>
      <c r="C97" s="139" t="s">
        <v>2638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2527</v>
      </c>
      <c r="C98" s="139" t="s">
        <v>2639</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2529</v>
      </c>
      <c r="B99" s="64" t="s">
        <v>2530</v>
      </c>
      <c r="C99" s="139" t="s">
        <v>2640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2532</v>
      </c>
      <c r="B100" s="64" t="s">
        <v>2533</v>
      </c>
      <c r="C100" s="139" t="s">
        <v>2641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2563</v>
      </c>
      <c r="B101" s="64" t="s">
        <v>2536</v>
      </c>
      <c r="C101" s="139" t="s">
        <v>2642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2538</v>
      </c>
      <c r="B102" s="64" t="s">
        <v>2539</v>
      </c>
      <c r="C102" s="139" t="s">
        <v>2643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2541</v>
      </c>
      <c r="B103" s="292" t="s">
        <v>2542</v>
      </c>
      <c r="C103" s="292" t="s">
        <v>2644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2645</v>
      </c>
      <c r="C104" s="139" t="s">
        <v>2646</v>
      </c>
      <c r="D104" s="34">
        <f>SUM(D105:D109)</f>
        <v>154166.28999999998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2492</v>
      </c>
      <c r="C105" s="139" t="s">
        <v>2647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2494</v>
      </c>
      <c r="B106" s="64" t="s">
        <v>2648</v>
      </c>
      <c r="C106" s="139" t="s">
        <v>2649</v>
      </c>
      <c r="D106" s="199">
        <v>129370.76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2521</v>
      </c>
      <c r="B107" s="64" t="s">
        <v>2522</v>
      </c>
      <c r="C107" s="139" t="s">
        <v>2650</v>
      </c>
      <c r="D107" s="199">
        <v>24795.53</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2524</v>
      </c>
      <c r="B108" s="64" t="s">
        <v>2651</v>
      </c>
      <c r="C108" s="139" t="s">
        <v>2652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2541</v>
      </c>
      <c r="B109" s="74" t="s">
        <v>2542</v>
      </c>
      <c r="C109" s="290" t="s">
        <v>2653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0"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4" t="s">
        <v>2133</v>
      </c>
      <c r="B1" s="392"/>
      <c r="C1" s="392"/>
      <c r="D1" s="392"/>
      <c r="E1" s="51" t="s">
        <v>2134</v>
      </c>
      <c r="F1" s="51"/>
      <c r="G1" s="51"/>
      <c r="H1" s="51"/>
      <c r="I1" s="51"/>
      <c r="J1" s="51"/>
      <c r="K1" s="51"/>
      <c r="L1" s="51"/>
      <c r="M1" s="51"/>
      <c r="N1" s="51"/>
      <c r="O1" s="51"/>
      <c r="P1" s="51"/>
    </row>
    <row r="2" spans="1:17" ht="37.5" customHeight="1" x14ac:dyDescent="0.2">
      <c r="A2" s="394" t="s">
        <v>2135</v>
      </c>
      <c r="B2" s="392"/>
      <c r="C2" s="392"/>
      <c r="D2" s="392"/>
      <c r="E2" s="50" t="s">
        <v>2135</v>
      </c>
      <c r="F2" s="50" t="s">
        <v>2136</v>
      </c>
      <c r="G2" s="50" t="s">
        <v>2137</v>
      </c>
      <c r="H2" s="50" t="s">
        <v>2137</v>
      </c>
      <c r="I2" s="50" t="s">
        <v>2138</v>
      </c>
      <c r="J2" s="50" t="s">
        <v>1987</v>
      </c>
      <c r="K2" s="50" t="s">
        <v>2139</v>
      </c>
      <c r="L2" s="50" t="s">
        <v>1992</v>
      </c>
      <c r="M2" s="50" t="s">
        <v>2140</v>
      </c>
      <c r="N2" s="50" t="s">
        <v>2141</v>
      </c>
      <c r="O2" s="50" t="s">
        <v>2142</v>
      </c>
      <c r="Q2" s="301"/>
    </row>
    <row r="3" spans="1:17" ht="29.25" customHeight="1" x14ac:dyDescent="0.2">
      <c r="A3" s="97" t="s">
        <v>2143</v>
      </c>
      <c r="B3" s="98" t="s">
        <v>2144</v>
      </c>
      <c r="C3" s="99" t="s">
        <v>2145</v>
      </c>
      <c r="D3" s="95"/>
      <c r="E3" s="96">
        <f>E4+E14+E23+E298+E341+E344+E346</f>
        <v>0</v>
      </c>
      <c r="F3" s="96">
        <f>F4+F14+F23+F298+F341+F344+F346</f>
        <v>12</v>
      </c>
      <c r="G3" s="96">
        <f>IF(RefStr!C13&lt;&gt;"",INT(VALUE(MID(RefStr!C13,1,4))),0)</f>
        <v>2026</v>
      </c>
      <c r="H3" s="100">
        <f>IF(RefStr!C13&lt;&gt;"",INT(VALUE(MID(RefStr!C13,6,2))),0)</f>
        <v>3</v>
      </c>
      <c r="I3" s="101">
        <f>RefStr!C10*1</f>
        <v>22</v>
      </c>
      <c r="J3" s="102" t="str">
        <f>RefStr!H7</f>
        <v>DA</v>
      </c>
      <c r="K3" s="100" t="str">
        <f>RefStr!H9</f>
        <v>NE</v>
      </c>
      <c r="L3" s="100" t="str">
        <f>RefStr!H10</f>
        <v>NE</v>
      </c>
      <c r="M3" s="100" t="str">
        <f>RefStr!H8</f>
        <v>NE</v>
      </c>
      <c r="N3" s="100" t="str">
        <f>RefStr!H11</f>
        <v>DA</v>
      </c>
      <c r="O3" s="103">
        <f>RefStr!C6</f>
        <v>35940</v>
      </c>
      <c r="P3" s="51"/>
    </row>
    <row r="4" spans="1:17" ht="19.5" customHeight="1" x14ac:dyDescent="0.2">
      <c r="A4" s="398" t="s">
        <v>2146</v>
      </c>
      <c r="B4" s="399"/>
      <c r="C4" s="400"/>
      <c r="D4" s="95"/>
      <c r="E4" s="51">
        <f>SUM(E5:E13)</f>
        <v>0</v>
      </c>
      <c r="F4" s="51">
        <f>SUM(F5:F13)</f>
        <v>0</v>
      </c>
      <c r="G4" s="51"/>
      <c r="H4" s="51"/>
      <c r="I4" s="104" t="s">
        <v>2147</v>
      </c>
      <c r="J4" s="104" t="s">
        <v>2148</v>
      </c>
      <c r="K4" s="104" t="s">
        <v>2149</v>
      </c>
      <c r="L4" s="51"/>
      <c r="M4" s="51"/>
      <c r="N4" s="51"/>
      <c r="O4" s="51"/>
      <c r="P4" s="51"/>
    </row>
    <row r="5" spans="1:17" ht="63.75" customHeight="1" x14ac:dyDescent="0.2">
      <c r="A5" s="105">
        <v>1</v>
      </c>
      <c r="B5" s="106" t="str">
        <f t="shared" ref="B5:B13" si="0">IF(E5=1,"Pogreška",IF(F5=1,"Provjera","O.K."))</f>
        <v>O.K.</v>
      </c>
      <c r="C5" s="246" t="s">
        <v>2150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1" t="s">
        <v>1998</v>
      </c>
      <c r="B14" s="396"/>
      <c r="C14" s="39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2160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5" t="s">
        <v>2167</v>
      </c>
      <c r="B23" s="396"/>
      <c r="C23" s="397"/>
      <c r="D23" s="95"/>
      <c r="E23" s="51">
        <f>SUM(E24:E297)</f>
        <v>0</v>
      </c>
      <c r="F23" s="51">
        <f>SUM(F24:F297)</f>
        <v>12</v>
      </c>
      <c r="G23" s="51"/>
      <c r="H23" s="51"/>
      <c r="I23" s="51"/>
      <c r="J23" s="51"/>
      <c r="K23" s="51"/>
      <c r="L23" s="51"/>
      <c r="M23" s="51"/>
      <c r="N23" s="51"/>
      <c r="O23" s="51"/>
      <c r="P23" s="51"/>
    </row>
    <row r="24" spans="1:16" ht="22.5" x14ac:dyDescent="0.2">
      <c r="A24" s="105">
        <v>1</v>
      </c>
      <c r="B24" s="106" t="str">
        <f>IF(E24=1,"Pogreška",IF(F24=1,"Provjera","O.K."))</f>
        <v>O.K.</v>
      </c>
      <c r="C24" s="136" t="s">
        <v>2168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2170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2180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2190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2200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2210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2220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2230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2240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2250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2260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2270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2280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2290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2300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2310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2320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2325</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2330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2338</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2340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2350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2360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2370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2374</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2375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2376</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2377</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0" customHeight="1" x14ac:dyDescent="0.2">
      <c r="A234" s="105">
        <v>273</v>
      </c>
      <c r="B234" s="106" t="str">
        <f t="shared" si="16"/>
        <v>O.K.</v>
      </c>
      <c r="C234" s="91" t="s">
        <v>2378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2380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2381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2382</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2383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2384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2385</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Provjera</v>
      </c>
      <c r="C242" s="91" t="s">
        <v>2386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2387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2388</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2389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2390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2391</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2392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2400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2410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2420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2430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2440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5" t="s">
        <v>1990</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2450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2460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2470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2480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5" t="s">
        <v>1993</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5" t="s">
        <v>1992</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5" t="s">
        <v>2485</v>
      </c>
      <c r="B346" s="396"/>
      <c r="C346" s="397"/>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2486</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3" t="s">
        <v>2020</v>
      </c>
      <c r="B1" s="413"/>
      <c r="C1" s="413"/>
    </row>
    <row r="2" spans="1:16" ht="33" customHeight="1" x14ac:dyDescent="0.2">
      <c r="A2" s="414" t="s">
        <v>2021</v>
      </c>
      <c r="B2" s="415"/>
      <c r="C2" s="405"/>
      <c r="D2" s="5"/>
      <c r="E2" s="5"/>
      <c r="F2" s="5"/>
      <c r="G2" s="5"/>
      <c r="H2" s="5"/>
      <c r="I2" s="5"/>
      <c r="J2" s="5"/>
      <c r="K2" s="5"/>
      <c r="L2" s="5"/>
      <c r="M2" s="5"/>
      <c r="N2" s="5"/>
      <c r="O2" s="5"/>
      <c r="P2" s="5"/>
    </row>
    <row r="3" spans="1:16" ht="18.75" customHeight="1" x14ac:dyDescent="0.2">
      <c r="A3" s="222" t="s">
        <v>2022</v>
      </c>
      <c r="B3" s="416" t="s">
        <v>2023</v>
      </c>
      <c r="C3" s="405"/>
      <c r="D3" s="5"/>
      <c r="E3" s="5"/>
      <c r="F3" s="5"/>
      <c r="G3" s="5"/>
      <c r="H3" s="5"/>
      <c r="I3" s="5"/>
      <c r="J3" s="5"/>
      <c r="K3" s="5"/>
      <c r="L3" s="5"/>
      <c r="M3" s="5"/>
      <c r="N3" s="5"/>
      <c r="O3" s="5"/>
      <c r="P3" s="5"/>
    </row>
    <row r="4" spans="1:16" ht="37.5" hidden="1" customHeight="1" x14ac:dyDescent="0.2">
      <c r="A4" s="223" t="s">
        <v>2024</v>
      </c>
      <c r="B4" s="404" t="s">
        <v>2025</v>
      </c>
      <c r="C4" s="405"/>
      <c r="D4" s="5"/>
      <c r="E4" s="5"/>
      <c r="F4" s="5"/>
      <c r="G4" s="5"/>
      <c r="H4" s="5"/>
      <c r="I4" s="5"/>
      <c r="J4" s="5"/>
      <c r="K4" s="5"/>
      <c r="L4" s="5"/>
      <c r="M4" s="5"/>
      <c r="N4" s="5"/>
      <c r="O4" s="5"/>
      <c r="P4" s="5"/>
    </row>
    <row r="5" spans="1:16" ht="48" hidden="1" customHeight="1" x14ac:dyDescent="0.2">
      <c r="A5" s="223" t="s">
        <v>2024</v>
      </c>
      <c r="B5" s="404" t="s">
        <v>2026</v>
      </c>
      <c r="C5" s="405"/>
      <c r="D5" s="5"/>
      <c r="E5" s="5"/>
      <c r="F5" s="5"/>
      <c r="G5" s="5"/>
      <c r="H5" s="5"/>
      <c r="I5" s="5"/>
      <c r="J5" s="5"/>
      <c r="K5" s="5"/>
      <c r="L5" s="5"/>
      <c r="M5" s="5"/>
      <c r="N5" s="5"/>
      <c r="O5" s="5"/>
      <c r="P5" s="5"/>
    </row>
    <row r="6" spans="1:16" ht="59.25" hidden="1" customHeight="1" x14ac:dyDescent="0.2">
      <c r="A6" s="223" t="s">
        <v>2024</v>
      </c>
      <c r="B6" s="404" t="s">
        <v>2027</v>
      </c>
      <c r="C6" s="405"/>
      <c r="D6" s="5"/>
      <c r="E6" s="5"/>
      <c r="F6" s="5"/>
      <c r="G6" s="5"/>
      <c r="H6" s="5"/>
      <c r="I6" s="5"/>
      <c r="J6" s="5"/>
      <c r="K6" s="5"/>
      <c r="L6" s="5"/>
      <c r="M6" s="5"/>
      <c r="N6" s="5"/>
      <c r="O6" s="5"/>
      <c r="P6" s="5"/>
    </row>
    <row r="7" spans="1:16" ht="48" hidden="1" customHeight="1" x14ac:dyDescent="0.2">
      <c r="A7" s="223" t="s">
        <v>2028</v>
      </c>
      <c r="B7" s="404" t="s">
        <v>2029</v>
      </c>
      <c r="C7" s="405"/>
      <c r="D7" s="5"/>
      <c r="E7" s="5"/>
      <c r="F7" s="5"/>
      <c r="G7" s="5"/>
      <c r="H7" s="5"/>
      <c r="I7" s="5"/>
      <c r="J7" s="5"/>
      <c r="K7" s="5"/>
      <c r="L7" s="5"/>
      <c r="M7" s="5"/>
      <c r="N7" s="5"/>
      <c r="O7" s="5"/>
      <c r="P7" s="5"/>
    </row>
    <row r="8" spans="1:16" ht="41.25" hidden="1" customHeight="1" x14ac:dyDescent="0.2">
      <c r="A8" s="223" t="s">
        <v>2030</v>
      </c>
      <c r="B8" s="404" t="s">
        <v>2031</v>
      </c>
      <c r="C8" s="405"/>
      <c r="D8" s="5"/>
      <c r="E8" s="5"/>
      <c r="F8" s="5"/>
      <c r="G8" s="5"/>
      <c r="H8" s="5"/>
      <c r="I8" s="5"/>
      <c r="J8" s="5"/>
      <c r="K8" s="5"/>
      <c r="L8" s="5"/>
      <c r="M8" s="5"/>
      <c r="N8" s="5"/>
      <c r="O8" s="5"/>
      <c r="P8" s="5"/>
    </row>
    <row r="9" spans="1:16" ht="59.25" hidden="1" customHeight="1" x14ac:dyDescent="0.2">
      <c r="A9" s="223" t="s">
        <v>2032</v>
      </c>
      <c r="B9" s="404" t="s">
        <v>2033</v>
      </c>
      <c r="C9" s="405"/>
      <c r="D9" s="5"/>
      <c r="E9" s="5"/>
      <c r="F9" s="5"/>
      <c r="G9" s="5"/>
      <c r="H9" s="5"/>
      <c r="I9" s="5"/>
      <c r="J9" s="5"/>
      <c r="K9" s="5"/>
      <c r="L9" s="5"/>
      <c r="M9" s="5"/>
      <c r="N9" s="5"/>
      <c r="O9" s="5"/>
      <c r="P9" s="5"/>
    </row>
    <row r="10" spans="1:16" ht="61.5" hidden="1" customHeight="1" x14ac:dyDescent="0.2">
      <c r="A10" s="223" t="s">
        <v>2032</v>
      </c>
      <c r="B10" s="404" t="s">
        <v>2034</v>
      </c>
      <c r="C10" s="405"/>
      <c r="D10" s="5"/>
      <c r="E10" s="5"/>
      <c r="F10" s="5"/>
      <c r="G10" s="5"/>
      <c r="H10" s="5"/>
      <c r="I10" s="5"/>
      <c r="J10" s="5"/>
      <c r="K10" s="5"/>
      <c r="L10" s="5"/>
      <c r="M10" s="5"/>
      <c r="N10" s="5"/>
      <c r="O10" s="5"/>
      <c r="P10" s="5"/>
    </row>
    <row r="11" spans="1:16" ht="43.5" hidden="1" customHeight="1" x14ac:dyDescent="0.2">
      <c r="A11" s="223" t="s">
        <v>2032</v>
      </c>
      <c r="B11" s="404" t="s">
        <v>2035</v>
      </c>
      <c r="C11" s="405"/>
      <c r="D11" s="5"/>
      <c r="E11" s="5"/>
      <c r="F11" s="5"/>
      <c r="G11" s="5"/>
      <c r="H11" s="5"/>
      <c r="I11" s="5"/>
      <c r="J11" s="5"/>
      <c r="K11" s="5"/>
      <c r="L11" s="5"/>
      <c r="M11" s="5"/>
      <c r="N11" s="5"/>
      <c r="O11" s="5"/>
      <c r="P11" s="5"/>
    </row>
    <row r="12" spans="1:16" ht="27.75" hidden="1" customHeight="1" x14ac:dyDescent="0.2">
      <c r="A12" s="223" t="s">
        <v>2036</v>
      </c>
      <c r="B12" s="404" t="s">
        <v>2037</v>
      </c>
      <c r="C12" s="405"/>
      <c r="D12" s="5"/>
      <c r="E12" s="5"/>
      <c r="F12" s="5"/>
      <c r="G12" s="5"/>
      <c r="H12" s="5"/>
      <c r="I12" s="5"/>
      <c r="J12" s="5"/>
      <c r="K12" s="5"/>
      <c r="L12" s="5"/>
      <c r="M12" s="5"/>
      <c r="N12" s="5"/>
      <c r="O12" s="5"/>
      <c r="P12" s="5"/>
    </row>
    <row r="13" spans="1:16" ht="27.75" hidden="1" customHeight="1" x14ac:dyDescent="0.2">
      <c r="A13" s="223" t="s">
        <v>2038</v>
      </c>
      <c r="B13" s="404" t="s">
        <v>2039</v>
      </c>
      <c r="C13" s="405"/>
      <c r="D13" s="5"/>
      <c r="E13" s="5"/>
      <c r="F13" s="5"/>
      <c r="G13" s="5"/>
      <c r="H13" s="5"/>
      <c r="I13" s="5"/>
      <c r="J13" s="5"/>
      <c r="K13" s="5"/>
      <c r="L13" s="5"/>
      <c r="M13" s="5"/>
      <c r="N13" s="5"/>
      <c r="O13" s="5"/>
      <c r="P13" s="5"/>
    </row>
    <row r="14" spans="1:16" ht="45.75" hidden="1" customHeight="1" x14ac:dyDescent="0.2">
      <c r="A14" s="223" t="s">
        <v>2040</v>
      </c>
      <c r="B14" s="404" t="s">
        <v>2041</v>
      </c>
      <c r="C14" s="405"/>
      <c r="D14" s="5"/>
      <c r="E14" s="5"/>
      <c r="F14" s="5"/>
      <c r="G14" s="5"/>
      <c r="H14" s="5"/>
      <c r="I14" s="5"/>
      <c r="J14" s="5"/>
      <c r="K14" s="5"/>
      <c r="L14" s="5"/>
      <c r="M14" s="5"/>
      <c r="N14" s="5"/>
      <c r="O14" s="5"/>
      <c r="P14" s="5"/>
    </row>
    <row r="15" spans="1:16" ht="45.75" hidden="1" customHeight="1" x14ac:dyDescent="0.2">
      <c r="A15" s="223" t="s">
        <v>2042</v>
      </c>
      <c r="B15" s="404" t="s">
        <v>2043</v>
      </c>
      <c r="C15" s="405"/>
      <c r="D15" s="5"/>
      <c r="E15" s="5"/>
      <c r="F15" s="5"/>
      <c r="G15" s="5"/>
      <c r="H15" s="5"/>
      <c r="I15" s="5"/>
      <c r="J15" s="5"/>
      <c r="K15" s="5"/>
      <c r="L15" s="5"/>
      <c r="M15" s="5"/>
      <c r="N15" s="5"/>
      <c r="O15" s="5"/>
      <c r="P15" s="5"/>
    </row>
    <row r="16" spans="1:16" ht="51" hidden="1" customHeight="1" x14ac:dyDescent="0.2">
      <c r="A16" s="223" t="s">
        <v>2044</v>
      </c>
      <c r="B16" s="404" t="s">
        <v>2045</v>
      </c>
      <c r="C16" s="405"/>
      <c r="D16" s="5"/>
      <c r="E16" s="5"/>
      <c r="F16" s="5"/>
      <c r="G16" s="5"/>
      <c r="H16" s="5"/>
      <c r="I16" s="5"/>
      <c r="J16" s="5"/>
      <c r="K16" s="5"/>
      <c r="L16" s="5"/>
      <c r="M16" s="5"/>
      <c r="N16" s="5"/>
      <c r="O16" s="5"/>
      <c r="P16" s="5"/>
    </row>
    <row r="17" spans="1:16" ht="27.75" hidden="1" customHeight="1" x14ac:dyDescent="0.2">
      <c r="A17" s="223" t="s">
        <v>2046</v>
      </c>
      <c r="B17" s="404" t="s">
        <v>2047</v>
      </c>
      <c r="C17" s="405"/>
      <c r="D17" s="5"/>
      <c r="E17" s="5"/>
      <c r="F17" s="5"/>
      <c r="G17" s="5"/>
      <c r="H17" s="5"/>
      <c r="I17" s="5"/>
      <c r="J17" s="5"/>
      <c r="K17" s="5"/>
      <c r="L17" s="5"/>
      <c r="M17" s="5"/>
      <c r="N17" s="5"/>
      <c r="O17" s="5"/>
      <c r="P17" s="5"/>
    </row>
    <row r="18" spans="1:16" ht="27.75" hidden="1" customHeight="1" x14ac:dyDescent="0.2">
      <c r="A18" s="223" t="s">
        <v>2048</v>
      </c>
      <c r="B18" s="404" t="s">
        <v>2049</v>
      </c>
      <c r="C18" s="405"/>
      <c r="D18" s="5"/>
      <c r="E18" s="5"/>
      <c r="F18" s="5"/>
      <c r="G18" s="5"/>
      <c r="H18" s="5"/>
      <c r="I18" s="5"/>
      <c r="J18" s="5"/>
      <c r="K18" s="5"/>
      <c r="L18" s="5"/>
      <c r="M18" s="5"/>
      <c r="N18" s="5"/>
      <c r="O18" s="5"/>
      <c r="P18" s="5"/>
    </row>
    <row r="19" spans="1:16" ht="45" hidden="1" customHeight="1" x14ac:dyDescent="0.2">
      <c r="A19" s="223" t="s">
        <v>2048</v>
      </c>
      <c r="B19" s="404" t="s">
        <v>2050</v>
      </c>
      <c r="C19" s="405"/>
      <c r="D19" s="5"/>
      <c r="E19" s="5"/>
      <c r="F19" s="5"/>
      <c r="G19" s="5"/>
      <c r="H19" s="5"/>
      <c r="I19" s="5"/>
      <c r="J19" s="5"/>
      <c r="K19" s="5"/>
      <c r="L19" s="5"/>
      <c r="M19" s="5"/>
      <c r="N19" s="5"/>
      <c r="O19" s="5"/>
      <c r="P19" s="5"/>
    </row>
    <row r="20" spans="1:16" ht="45" hidden="1" customHeight="1" x14ac:dyDescent="0.2">
      <c r="A20" s="223" t="s">
        <v>2051</v>
      </c>
      <c r="B20" s="404" t="s">
        <v>2052</v>
      </c>
      <c r="C20" s="405"/>
      <c r="D20" s="5"/>
      <c r="E20" s="5"/>
      <c r="F20" s="5"/>
      <c r="G20" s="5"/>
      <c r="H20" s="5"/>
      <c r="I20" s="5"/>
      <c r="J20" s="5"/>
      <c r="K20" s="5"/>
      <c r="L20" s="5"/>
      <c r="M20" s="5"/>
      <c r="N20" s="5"/>
      <c r="O20" s="5"/>
      <c r="P20" s="5"/>
    </row>
    <row r="21" spans="1:16" ht="30" hidden="1" customHeight="1" x14ac:dyDescent="0.2">
      <c r="A21" s="223" t="s">
        <v>2053</v>
      </c>
      <c r="B21" s="404" t="s">
        <v>2054</v>
      </c>
      <c r="C21" s="405"/>
      <c r="D21" s="5"/>
      <c r="E21" s="5"/>
      <c r="F21" s="5"/>
      <c r="G21" s="5"/>
      <c r="H21" s="5"/>
      <c r="I21" s="5"/>
      <c r="J21" s="5"/>
      <c r="K21" s="5"/>
      <c r="L21" s="5"/>
      <c r="M21" s="5"/>
      <c r="N21" s="5"/>
      <c r="O21" s="5"/>
      <c r="P21" s="5"/>
    </row>
    <row r="22" spans="1:16" ht="30" hidden="1" customHeight="1" x14ac:dyDescent="0.2">
      <c r="A22" s="223" t="s">
        <v>2055</v>
      </c>
      <c r="B22" s="404" t="s">
        <v>2056</v>
      </c>
      <c r="C22" s="405"/>
      <c r="D22" s="5"/>
      <c r="E22" s="5"/>
      <c r="F22" s="5"/>
      <c r="G22" s="5"/>
      <c r="H22" s="5"/>
      <c r="I22" s="5"/>
      <c r="J22" s="5"/>
      <c r="K22" s="5"/>
      <c r="L22" s="5"/>
      <c r="M22" s="5"/>
      <c r="N22" s="5"/>
      <c r="O22" s="5"/>
      <c r="P22" s="5"/>
    </row>
    <row r="23" spans="1:16" ht="30" hidden="1" customHeight="1" x14ac:dyDescent="0.2">
      <c r="A23" s="223" t="s">
        <v>2057</v>
      </c>
      <c r="B23" s="404" t="s">
        <v>2058</v>
      </c>
      <c r="C23" s="405"/>
      <c r="D23" s="5"/>
      <c r="E23" s="5"/>
      <c r="F23" s="5"/>
      <c r="G23" s="5"/>
      <c r="H23" s="5"/>
      <c r="I23" s="5"/>
      <c r="J23" s="5"/>
      <c r="K23" s="5"/>
      <c r="L23" s="5"/>
      <c r="M23" s="5"/>
      <c r="N23" s="5"/>
      <c r="O23" s="5"/>
      <c r="P23" s="5"/>
    </row>
    <row r="24" spans="1:16" ht="30" hidden="1" customHeight="1" x14ac:dyDescent="0.2">
      <c r="A24" s="223" t="s">
        <v>2059</v>
      </c>
      <c r="B24" s="404" t="s">
        <v>2060</v>
      </c>
      <c r="C24" s="405"/>
      <c r="D24" s="5"/>
      <c r="E24" s="5"/>
      <c r="F24" s="5"/>
      <c r="G24" s="5"/>
      <c r="H24" s="5"/>
      <c r="I24" s="5"/>
      <c r="J24" s="5"/>
      <c r="K24" s="5"/>
      <c r="L24" s="5"/>
      <c r="M24" s="5"/>
      <c r="N24" s="5"/>
      <c r="O24" s="5"/>
      <c r="P24" s="5"/>
    </row>
    <row r="25" spans="1:16" ht="30" hidden="1" customHeight="1" x14ac:dyDescent="0.2">
      <c r="A25" s="223" t="s">
        <v>2061</v>
      </c>
      <c r="B25" s="404" t="s">
        <v>2062</v>
      </c>
      <c r="C25" s="405"/>
      <c r="D25" s="5"/>
      <c r="E25" s="5"/>
      <c r="F25" s="5"/>
      <c r="G25" s="5"/>
      <c r="H25" s="5"/>
      <c r="I25" s="5"/>
      <c r="J25" s="5"/>
      <c r="K25" s="5"/>
      <c r="L25" s="5"/>
      <c r="M25" s="5"/>
      <c r="N25" s="5"/>
      <c r="O25" s="5"/>
      <c r="P25" s="5"/>
    </row>
    <row r="26" spans="1:16" ht="30" hidden="1" customHeight="1" x14ac:dyDescent="0.2">
      <c r="A26" s="223" t="s">
        <v>2063</v>
      </c>
      <c r="B26" s="404" t="s">
        <v>2064</v>
      </c>
      <c r="C26" s="405"/>
      <c r="D26" s="5"/>
      <c r="E26" s="5"/>
      <c r="F26" s="5"/>
      <c r="G26" s="5"/>
      <c r="H26" s="5"/>
      <c r="I26" s="5"/>
      <c r="J26" s="5"/>
      <c r="K26" s="5"/>
      <c r="L26" s="5"/>
      <c r="M26" s="5"/>
      <c r="N26" s="5"/>
      <c r="O26" s="5"/>
      <c r="P26" s="5"/>
    </row>
    <row r="27" spans="1:16" ht="70.5" hidden="1" customHeight="1" x14ac:dyDescent="0.2">
      <c r="A27" s="223" t="s">
        <v>2065</v>
      </c>
      <c r="B27" s="404" t="s">
        <v>2066</v>
      </c>
      <c r="C27" s="405"/>
      <c r="D27" s="5"/>
      <c r="E27" s="5"/>
      <c r="F27" s="5"/>
      <c r="G27" s="5"/>
      <c r="H27" s="5"/>
      <c r="I27" s="5"/>
      <c r="J27" s="5"/>
      <c r="K27" s="5"/>
      <c r="L27" s="5"/>
      <c r="M27" s="5"/>
      <c r="N27" s="5"/>
      <c r="O27" s="5"/>
      <c r="P27" s="5"/>
    </row>
    <row r="28" spans="1:16" ht="48" hidden="1" customHeight="1" x14ac:dyDescent="0.2">
      <c r="A28" s="223" t="s">
        <v>2067</v>
      </c>
      <c r="B28" s="404" t="s">
        <v>2068</v>
      </c>
      <c r="C28" s="405"/>
      <c r="D28" s="5"/>
      <c r="E28" s="5"/>
      <c r="F28" s="5"/>
      <c r="G28" s="5"/>
      <c r="H28" s="5"/>
      <c r="I28" s="5"/>
      <c r="J28" s="5"/>
      <c r="K28" s="5"/>
      <c r="L28" s="5"/>
      <c r="M28" s="5"/>
      <c r="N28" s="5"/>
      <c r="O28" s="5"/>
      <c r="P28" s="5"/>
    </row>
    <row r="29" spans="1:16" ht="100.5" hidden="1" customHeight="1" x14ac:dyDescent="0.2">
      <c r="A29" s="223" t="s">
        <v>2069</v>
      </c>
      <c r="B29" s="404" t="s">
        <v>2070</v>
      </c>
      <c r="C29" s="405"/>
      <c r="D29" s="5"/>
      <c r="E29" s="5"/>
      <c r="F29" s="5"/>
      <c r="G29" s="5"/>
      <c r="H29" s="5"/>
      <c r="I29" s="5"/>
      <c r="J29" s="5"/>
      <c r="K29" s="5"/>
      <c r="L29" s="5"/>
      <c r="M29" s="5"/>
      <c r="N29" s="5"/>
      <c r="O29" s="5"/>
      <c r="P29" s="5"/>
    </row>
    <row r="30" spans="1:16" ht="45" hidden="1" customHeight="1" x14ac:dyDescent="0.2">
      <c r="A30" s="223" t="s">
        <v>2071</v>
      </c>
      <c r="B30" s="404" t="s">
        <v>2072</v>
      </c>
      <c r="C30" s="405"/>
      <c r="D30" s="5"/>
      <c r="E30" s="5"/>
      <c r="F30" s="5"/>
      <c r="G30" s="5"/>
      <c r="H30" s="5"/>
      <c r="I30" s="5"/>
      <c r="J30" s="5"/>
      <c r="K30" s="5"/>
      <c r="L30" s="5"/>
      <c r="M30" s="5"/>
      <c r="N30" s="5"/>
      <c r="O30" s="5"/>
      <c r="P30" s="5"/>
    </row>
    <row r="31" spans="1:16" ht="45" hidden="1" customHeight="1" x14ac:dyDescent="0.2">
      <c r="A31" s="223" t="s">
        <v>2073</v>
      </c>
      <c r="B31" s="404" t="s">
        <v>2074</v>
      </c>
      <c r="C31" s="405"/>
      <c r="D31" s="5"/>
      <c r="E31" s="5"/>
      <c r="F31" s="5"/>
      <c r="G31" s="5"/>
      <c r="H31" s="5"/>
      <c r="I31" s="5"/>
      <c r="J31" s="5"/>
      <c r="K31" s="5"/>
      <c r="L31" s="5"/>
      <c r="M31" s="5"/>
      <c r="N31" s="5"/>
      <c r="O31" s="5"/>
      <c r="P31" s="5"/>
    </row>
    <row r="32" spans="1:16" ht="45" hidden="1" customHeight="1" x14ac:dyDescent="0.2">
      <c r="A32" s="223" t="s">
        <v>2075</v>
      </c>
      <c r="B32" s="404" t="s">
        <v>2076</v>
      </c>
      <c r="C32" s="405"/>
      <c r="D32" s="5"/>
      <c r="E32" s="5"/>
      <c r="F32" s="5"/>
      <c r="G32" s="5"/>
      <c r="H32" s="5"/>
      <c r="I32" s="5"/>
      <c r="J32" s="5"/>
      <c r="K32" s="5"/>
      <c r="L32" s="5"/>
      <c r="M32" s="5"/>
      <c r="N32" s="5"/>
      <c r="O32" s="5"/>
      <c r="P32" s="5"/>
    </row>
    <row r="33" spans="1:16" ht="72" hidden="1" customHeight="1" x14ac:dyDescent="0.2">
      <c r="A33" s="223" t="s">
        <v>2077</v>
      </c>
      <c r="B33" s="404" t="s">
        <v>2078</v>
      </c>
      <c r="C33" s="405"/>
      <c r="D33" s="5"/>
      <c r="E33" s="5"/>
      <c r="F33" s="5"/>
      <c r="G33" s="5"/>
      <c r="H33" s="5"/>
      <c r="I33" s="5"/>
      <c r="J33" s="5"/>
      <c r="K33" s="5"/>
      <c r="L33" s="5"/>
      <c r="M33" s="5"/>
      <c r="N33" s="5"/>
      <c r="O33" s="5"/>
      <c r="P33" s="5"/>
    </row>
    <row r="34" spans="1:16" ht="79.5" hidden="1" customHeight="1" x14ac:dyDescent="0.2">
      <c r="A34" s="223" t="s">
        <v>2079</v>
      </c>
      <c r="B34" s="404" t="s">
        <v>2080</v>
      </c>
      <c r="C34" s="405"/>
      <c r="D34" s="5"/>
      <c r="E34" s="5"/>
      <c r="F34" s="5"/>
      <c r="G34" s="5"/>
      <c r="H34" s="5"/>
      <c r="I34" s="5"/>
      <c r="J34" s="5"/>
      <c r="K34" s="5"/>
      <c r="L34" s="5"/>
      <c r="M34" s="5"/>
      <c r="N34" s="5"/>
      <c r="O34" s="5"/>
      <c r="P34" s="5"/>
    </row>
    <row r="35" spans="1:16" ht="70.5" hidden="1" customHeight="1" x14ac:dyDescent="0.2">
      <c r="A35" s="223" t="s">
        <v>2081</v>
      </c>
      <c r="B35" s="404" t="s">
        <v>2082</v>
      </c>
      <c r="C35" s="405"/>
      <c r="D35" s="5"/>
      <c r="E35" s="5"/>
      <c r="F35" s="5"/>
      <c r="G35" s="5"/>
      <c r="H35" s="5"/>
      <c r="I35" s="5"/>
      <c r="J35" s="5"/>
      <c r="K35" s="5"/>
      <c r="L35" s="5"/>
      <c r="M35" s="5"/>
      <c r="N35" s="5"/>
      <c r="O35" s="5"/>
      <c r="P35" s="5"/>
    </row>
    <row r="36" spans="1:16" ht="45.75" hidden="1" customHeight="1" x14ac:dyDescent="0.2">
      <c r="A36" s="223" t="s">
        <v>2083</v>
      </c>
      <c r="B36" s="404" t="s">
        <v>2084</v>
      </c>
      <c r="C36" s="405"/>
      <c r="D36" s="5"/>
      <c r="E36" s="5"/>
      <c r="F36" s="5"/>
      <c r="G36" s="5"/>
      <c r="H36" s="5"/>
      <c r="I36" s="5"/>
      <c r="J36" s="5"/>
      <c r="K36" s="5"/>
      <c r="L36" s="5"/>
      <c r="M36" s="5"/>
      <c r="N36" s="5"/>
      <c r="O36" s="5"/>
      <c r="P36" s="5"/>
    </row>
    <row r="37" spans="1:16" ht="54.75" hidden="1" customHeight="1" x14ac:dyDescent="0.2">
      <c r="A37" s="223" t="s">
        <v>2085</v>
      </c>
      <c r="B37" s="404" t="s">
        <v>2086</v>
      </c>
      <c r="C37" s="405"/>
      <c r="D37" s="5"/>
      <c r="E37" s="5"/>
      <c r="F37" s="5"/>
      <c r="G37" s="5"/>
      <c r="H37" s="5"/>
      <c r="I37" s="5"/>
      <c r="J37" s="5"/>
      <c r="K37" s="5"/>
      <c r="L37" s="5"/>
      <c r="M37" s="5"/>
      <c r="N37" s="5"/>
      <c r="O37" s="5"/>
      <c r="P37" s="5"/>
    </row>
    <row r="38" spans="1:16" ht="37.5" hidden="1" customHeight="1" x14ac:dyDescent="0.2">
      <c r="A38" s="223" t="s">
        <v>2087</v>
      </c>
      <c r="B38" s="404" t="s">
        <v>2088</v>
      </c>
      <c r="C38" s="405"/>
      <c r="D38" s="5"/>
      <c r="E38" s="5"/>
      <c r="F38" s="5"/>
      <c r="G38" s="5"/>
      <c r="H38" s="5"/>
      <c r="I38" s="5"/>
      <c r="J38" s="5"/>
      <c r="K38" s="5"/>
      <c r="L38" s="5"/>
      <c r="M38" s="5"/>
      <c r="N38" s="5"/>
      <c r="O38" s="5"/>
      <c r="P38" s="5"/>
    </row>
    <row r="39" spans="1:16" ht="61.5" hidden="1" customHeight="1" x14ac:dyDescent="0.2">
      <c r="A39" s="223" t="s">
        <v>2089</v>
      </c>
      <c r="B39" s="404" t="s">
        <v>2090</v>
      </c>
      <c r="C39" s="405"/>
      <c r="D39" s="5"/>
      <c r="E39" s="5"/>
      <c r="F39" s="5"/>
      <c r="G39" s="5"/>
      <c r="H39" s="5"/>
      <c r="I39" s="5"/>
      <c r="J39" s="5"/>
      <c r="K39" s="5"/>
      <c r="L39" s="5"/>
      <c r="M39" s="5"/>
      <c r="N39" s="5"/>
      <c r="O39" s="5"/>
      <c r="P39" s="5"/>
    </row>
    <row r="40" spans="1:16" ht="53.25" hidden="1" customHeight="1" x14ac:dyDescent="0.2">
      <c r="A40" s="223" t="s">
        <v>2091</v>
      </c>
      <c r="B40" s="404" t="s">
        <v>2092</v>
      </c>
      <c r="C40" s="405"/>
      <c r="D40" s="5"/>
      <c r="E40" s="5"/>
      <c r="F40" s="5"/>
      <c r="G40" s="5"/>
      <c r="H40" s="5"/>
      <c r="I40" s="5"/>
      <c r="J40" s="5"/>
      <c r="K40" s="5"/>
      <c r="L40" s="5"/>
      <c r="M40" s="5"/>
      <c r="N40" s="5"/>
      <c r="O40" s="5"/>
      <c r="P40" s="5"/>
    </row>
    <row r="41" spans="1:16" ht="73.5" hidden="1" customHeight="1" x14ac:dyDescent="0.2">
      <c r="A41" s="223" t="s">
        <v>2093</v>
      </c>
      <c r="B41" s="404" t="s">
        <v>2094</v>
      </c>
      <c r="C41" s="405"/>
      <c r="D41" s="5"/>
      <c r="E41" s="5"/>
      <c r="F41" s="5"/>
      <c r="G41" s="5"/>
      <c r="H41" s="5"/>
      <c r="I41" s="5"/>
      <c r="J41" s="5"/>
      <c r="K41" s="5"/>
      <c r="L41" s="5"/>
      <c r="M41" s="5"/>
      <c r="N41" s="5"/>
      <c r="O41" s="5"/>
      <c r="P41" s="5"/>
    </row>
    <row r="42" spans="1:16" ht="57.75" hidden="1" customHeight="1" x14ac:dyDescent="0.2">
      <c r="A42" s="223" t="s">
        <v>2095</v>
      </c>
      <c r="B42" s="404" t="s">
        <v>2096</v>
      </c>
      <c r="C42" s="405"/>
      <c r="D42" s="5"/>
      <c r="E42" s="5"/>
      <c r="F42" s="5"/>
      <c r="G42" s="5"/>
      <c r="H42" s="5"/>
      <c r="I42" s="5"/>
      <c r="J42" s="5"/>
      <c r="K42" s="5"/>
      <c r="L42" s="5"/>
      <c r="M42" s="5"/>
      <c r="N42" s="5"/>
      <c r="O42" s="5"/>
      <c r="P42" s="5"/>
    </row>
    <row r="43" spans="1:16" ht="84" hidden="1" customHeight="1" x14ac:dyDescent="0.2">
      <c r="A43" s="223" t="s">
        <v>2097</v>
      </c>
      <c r="B43" s="404" t="s">
        <v>2098</v>
      </c>
      <c r="C43" s="405"/>
      <c r="D43" s="5"/>
      <c r="E43" s="5"/>
      <c r="F43" s="5"/>
      <c r="G43" s="5"/>
      <c r="H43" s="5"/>
      <c r="I43" s="5"/>
      <c r="J43" s="5"/>
      <c r="K43" s="5"/>
      <c r="L43" s="5"/>
      <c r="M43" s="5"/>
      <c r="N43" s="5"/>
      <c r="O43" s="5"/>
      <c r="P43" s="5"/>
    </row>
    <row r="44" spans="1:16" ht="48" hidden="1" customHeight="1" x14ac:dyDescent="0.2">
      <c r="A44" s="223" t="s">
        <v>2099</v>
      </c>
      <c r="B44" s="404" t="s">
        <v>2100</v>
      </c>
      <c r="C44" s="405"/>
      <c r="D44" s="5"/>
      <c r="E44" s="5"/>
      <c r="F44" s="5"/>
      <c r="G44" s="5"/>
      <c r="H44" s="5"/>
      <c r="I44" s="5"/>
      <c r="J44" s="5"/>
      <c r="K44" s="5"/>
      <c r="L44" s="5"/>
      <c r="M44" s="5"/>
      <c r="N44" s="5"/>
      <c r="O44" s="5"/>
      <c r="P44" s="5"/>
    </row>
    <row r="45" spans="1:16" ht="57" hidden="1" customHeight="1" x14ac:dyDescent="0.2">
      <c r="A45" s="223" t="s">
        <v>2101</v>
      </c>
      <c r="B45" s="404" t="s">
        <v>2102</v>
      </c>
      <c r="C45" s="405"/>
      <c r="D45" s="5"/>
      <c r="E45" s="5"/>
      <c r="F45" s="5"/>
      <c r="G45" s="5"/>
      <c r="H45" s="5"/>
      <c r="I45" s="5"/>
      <c r="J45" s="5"/>
      <c r="K45" s="5"/>
      <c r="L45" s="5"/>
      <c r="M45" s="5"/>
      <c r="N45" s="5"/>
      <c r="O45" s="5"/>
      <c r="P45" s="5"/>
    </row>
    <row r="46" spans="1:16" ht="73.5" hidden="1" customHeight="1" x14ac:dyDescent="0.2">
      <c r="A46" s="223" t="s">
        <v>2103</v>
      </c>
      <c r="B46" s="409" t="s">
        <v>2104</v>
      </c>
      <c r="C46" s="405"/>
      <c r="D46" s="5"/>
      <c r="E46" s="5"/>
      <c r="F46" s="5"/>
      <c r="G46" s="5"/>
      <c r="H46" s="5"/>
      <c r="I46" s="5"/>
      <c r="J46" s="5"/>
      <c r="K46" s="5"/>
      <c r="L46" s="5"/>
      <c r="M46" s="5"/>
      <c r="N46" s="5"/>
      <c r="O46" s="5"/>
      <c r="P46" s="5"/>
    </row>
    <row r="47" spans="1:16" ht="66" hidden="1" customHeight="1" x14ac:dyDescent="0.2">
      <c r="A47" s="39" t="s">
        <v>2105</v>
      </c>
      <c r="B47" s="410" t="s">
        <v>2106</v>
      </c>
      <c r="C47" s="410"/>
      <c r="D47" s="5"/>
      <c r="E47" s="5"/>
      <c r="F47" s="5"/>
      <c r="G47" s="5"/>
      <c r="H47" s="5"/>
      <c r="I47" s="5"/>
      <c r="J47" s="5"/>
      <c r="K47" s="5"/>
      <c r="L47" s="5"/>
      <c r="M47" s="5"/>
      <c r="N47" s="5"/>
      <c r="O47" s="5"/>
      <c r="P47" s="5"/>
    </row>
    <row r="48" spans="1:16" ht="123.75" customHeight="1" x14ac:dyDescent="0.2">
      <c r="A48" s="202" t="s">
        <v>2107</v>
      </c>
      <c r="B48" s="408" t="s">
        <v>2108</v>
      </c>
      <c r="C48" s="407"/>
      <c r="D48" s="5"/>
      <c r="E48" s="5"/>
      <c r="F48" s="5"/>
      <c r="G48" s="5"/>
      <c r="H48" s="5"/>
      <c r="I48" s="5"/>
      <c r="J48" s="5"/>
      <c r="K48" s="5"/>
      <c r="L48" s="5"/>
      <c r="M48" s="5"/>
      <c r="N48" s="5"/>
      <c r="O48" s="5"/>
      <c r="P48" s="5"/>
    </row>
    <row r="49" spans="1:16" ht="34.5" customHeight="1" x14ac:dyDescent="0.2">
      <c r="A49" s="202" t="s">
        <v>2109</v>
      </c>
      <c r="B49" s="406" t="s">
        <v>2110</v>
      </c>
      <c r="C49" s="407"/>
      <c r="D49" s="5"/>
      <c r="E49" s="5"/>
      <c r="F49" s="5"/>
      <c r="G49" s="5"/>
      <c r="H49" s="5"/>
      <c r="I49" s="5"/>
      <c r="J49" s="5"/>
      <c r="K49" s="5"/>
      <c r="L49" s="5"/>
      <c r="M49" s="5"/>
      <c r="N49" s="5"/>
      <c r="O49" s="5"/>
      <c r="P49" s="5"/>
    </row>
    <row r="50" spans="1:16" ht="34.5" customHeight="1" x14ac:dyDescent="0.2">
      <c r="A50" s="202" t="s">
        <v>2111</v>
      </c>
      <c r="B50" s="406" t="s">
        <v>2112</v>
      </c>
      <c r="C50" s="407"/>
      <c r="D50" s="5"/>
      <c r="E50" s="5"/>
      <c r="F50" s="5"/>
      <c r="G50" s="5"/>
      <c r="H50" s="5"/>
      <c r="I50" s="5"/>
      <c r="J50" s="5"/>
      <c r="K50" s="5"/>
      <c r="L50" s="5"/>
      <c r="M50" s="5"/>
      <c r="N50" s="5"/>
      <c r="O50" s="5"/>
      <c r="P50" s="5"/>
    </row>
    <row r="51" spans="1:16" ht="31.5" customHeight="1" x14ac:dyDescent="0.2">
      <c r="A51" s="224" t="s">
        <v>2113</v>
      </c>
      <c r="B51" s="404" t="s">
        <v>2114</v>
      </c>
      <c r="C51" s="405"/>
      <c r="D51" s="5"/>
      <c r="E51" s="5"/>
      <c r="F51" s="5"/>
      <c r="G51" s="5"/>
      <c r="H51" s="5"/>
      <c r="I51" s="5"/>
      <c r="J51" s="5"/>
      <c r="K51" s="5"/>
      <c r="L51" s="5"/>
      <c r="M51" s="5"/>
      <c r="N51" s="5"/>
      <c r="O51" s="5"/>
      <c r="P51" s="5"/>
    </row>
    <row r="52" spans="1:16" ht="31.5" customHeight="1" x14ac:dyDescent="0.2">
      <c r="A52" s="224" t="s">
        <v>2115</v>
      </c>
      <c r="B52" s="404" t="s">
        <v>2116</v>
      </c>
      <c r="C52" s="405"/>
      <c r="D52" s="5"/>
      <c r="E52" s="5"/>
      <c r="F52" s="5"/>
      <c r="G52" s="5"/>
      <c r="H52" s="5"/>
      <c r="I52" s="5"/>
      <c r="J52" s="5"/>
      <c r="K52" s="5"/>
      <c r="L52" s="5"/>
      <c r="M52" s="5"/>
      <c r="N52" s="5"/>
      <c r="O52" s="5"/>
      <c r="P52" s="5"/>
    </row>
    <row r="53" spans="1:16" ht="31.5" customHeight="1" x14ac:dyDescent="0.2">
      <c r="A53" s="224" t="s">
        <v>2117</v>
      </c>
      <c r="B53" s="411" t="s">
        <v>2118</v>
      </c>
      <c r="C53" s="412"/>
      <c r="D53" s="5"/>
      <c r="E53" s="5"/>
      <c r="F53" s="5"/>
      <c r="G53" s="5"/>
      <c r="H53" s="5"/>
      <c r="I53" s="5"/>
      <c r="J53" s="5"/>
      <c r="K53" s="5"/>
      <c r="L53" s="5"/>
      <c r="M53" s="5"/>
      <c r="N53" s="5"/>
      <c r="O53" s="5"/>
      <c r="P53" s="5"/>
    </row>
    <row r="54" spans="1:16" ht="31.5" customHeight="1" x14ac:dyDescent="0.2">
      <c r="A54" s="224" t="s">
        <v>2119</v>
      </c>
      <c r="B54" s="411" t="s">
        <v>2120</v>
      </c>
      <c r="C54" s="412"/>
      <c r="D54" s="5"/>
      <c r="E54" s="5"/>
      <c r="F54" s="5"/>
      <c r="G54" s="5"/>
      <c r="H54" s="5"/>
      <c r="I54" s="5"/>
      <c r="J54" s="5"/>
      <c r="K54" s="5"/>
      <c r="L54" s="5"/>
      <c r="M54" s="5"/>
      <c r="N54" s="5"/>
      <c r="O54" s="5"/>
      <c r="P54" s="5"/>
    </row>
    <row r="55" spans="1:16" ht="54.6" customHeight="1" x14ac:dyDescent="0.2">
      <c r="A55" s="224" t="s">
        <v>2121</v>
      </c>
      <c r="B55" s="411" t="s">
        <v>2122</v>
      </c>
      <c r="C55" s="412"/>
      <c r="D55" s="5"/>
      <c r="E55" s="5"/>
      <c r="F55" s="5"/>
      <c r="G55" s="5"/>
      <c r="H55" s="5"/>
      <c r="I55" s="5"/>
      <c r="J55" s="5"/>
      <c r="K55" s="5"/>
      <c r="L55" s="5"/>
      <c r="M55" s="5"/>
      <c r="N55" s="5"/>
      <c r="O55" s="5"/>
      <c r="P55" s="5"/>
    </row>
    <row r="56" spans="1:16" ht="54.6" customHeight="1" x14ac:dyDescent="0.2">
      <c r="A56" s="224" t="s">
        <v>2123</v>
      </c>
      <c r="B56" s="411" t="s">
        <v>2124</v>
      </c>
      <c r="C56" s="412"/>
      <c r="D56" s="5"/>
      <c r="E56" s="5"/>
      <c r="F56" s="5"/>
      <c r="G56" s="5"/>
      <c r="H56" s="5"/>
      <c r="I56" s="5"/>
      <c r="J56" s="5"/>
      <c r="K56" s="5"/>
      <c r="L56" s="5"/>
      <c r="M56" s="5"/>
      <c r="N56" s="5"/>
      <c r="O56" s="5"/>
      <c r="P56" s="5"/>
    </row>
    <row r="57" spans="1:16" ht="54" customHeight="1" x14ac:dyDescent="0.2">
      <c r="A57" s="224" t="s">
        <v>2125</v>
      </c>
      <c r="B57" s="411" t="s">
        <v>2126</v>
      </c>
      <c r="C57" s="412"/>
      <c r="D57" s="5"/>
      <c r="E57" s="5"/>
      <c r="F57" s="5"/>
      <c r="G57" s="5"/>
      <c r="H57" s="5"/>
      <c r="I57" s="5"/>
      <c r="J57" s="5"/>
      <c r="K57" s="5"/>
      <c r="L57" s="5"/>
      <c r="M57" s="5"/>
      <c r="N57" s="5"/>
      <c r="O57" s="5"/>
      <c r="P57" s="5"/>
    </row>
    <row r="58" spans="1:16" ht="31.15" customHeight="1" x14ac:dyDescent="0.2">
      <c r="A58" s="270" t="s">
        <v>2127</v>
      </c>
      <c r="B58" s="402" t="s">
        <v>2128</v>
      </c>
      <c r="C58" s="403"/>
      <c r="D58" s="5"/>
      <c r="E58" s="5"/>
      <c r="F58" s="5"/>
      <c r="G58" s="5"/>
      <c r="H58" s="5"/>
      <c r="I58" s="5"/>
      <c r="J58" s="5"/>
      <c r="K58" s="5"/>
      <c r="L58" s="5"/>
      <c r="M58" s="5"/>
      <c r="N58" s="5"/>
      <c r="O58" s="5"/>
      <c r="P58" s="5"/>
    </row>
    <row r="59" spans="1:16" ht="46.5" customHeight="1" x14ac:dyDescent="0.2">
      <c r="A59" s="302" t="s">
        <v>2129</v>
      </c>
      <c r="B59" s="417" t="s">
        <v>2130</v>
      </c>
      <c r="C59" s="418"/>
      <c r="D59" s="298"/>
      <c r="E59" s="5"/>
      <c r="F59" s="5"/>
      <c r="G59" s="5"/>
      <c r="H59" s="5"/>
      <c r="I59" s="5"/>
      <c r="J59" s="5"/>
      <c r="K59" s="5"/>
      <c r="L59" s="5"/>
      <c r="M59" s="5"/>
      <c r="N59" s="5"/>
      <c r="O59" s="5"/>
      <c r="P59" s="5"/>
    </row>
    <row r="60" spans="1:16" ht="39" customHeight="1" x14ac:dyDescent="0.2">
      <c r="A60" s="329" t="s">
        <v>2131</v>
      </c>
      <c r="B60" s="417" t="s">
        <v>2132</v>
      </c>
      <c r="C60" s="418"/>
      <c r="D60" s="328"/>
      <c r="E60" s="327"/>
      <c r="F60" s="327"/>
      <c r="G60" s="327"/>
      <c r="H60" s="327"/>
      <c r="I60" s="327"/>
      <c r="J60" s="327"/>
      <c r="K60" s="327"/>
      <c r="L60" s="327"/>
      <c r="M60" s="327"/>
      <c r="N60" s="327"/>
      <c r="O60" s="327"/>
      <c r="P60" s="327"/>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cp:lastModifiedBy>
  <cp:lastPrinted>2026-04-01T08:04:43Z</cp:lastPrinted>
  <dcterms:created xsi:type="dcterms:W3CDTF">2022-04-01T05:14:30Z</dcterms:created>
  <dcterms:modified xsi:type="dcterms:W3CDTF">2026-04-09T06:48:21Z</dcterms:modified>
</cp:coreProperties>
</file>